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Shared\EPR Folder\SC\Manuals\Appendix B Field Forms\"/>
    </mc:Choice>
  </mc:AlternateContent>
  <xr:revisionPtr revIDLastSave="0" documentId="13_ncr:1_{0D931B12-FA9D-4050-89F8-EA54E53DF2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apid Method" sheetId="1" r:id="rId1"/>
    <sheet name="BEHI&amp;NBS" sheetId="3" r:id="rId2"/>
  </sheets>
  <externalReferences>
    <externalReference r:id="rId3"/>
  </externalReferences>
  <definedNames>
    <definedName name="_Hlk49168267" localSheetId="0">'Rapid Method'!$F$107</definedName>
    <definedName name="BedMaterial">'[1]Pull Down Notes'!$B$13:$B$15</definedName>
    <definedName name="Flow.Type">'[1]Pull Down Notes'!$B$17:$B$20</definedName>
    <definedName name="Level">'[1]Pull Down Notes'!$B$55:$B$58</definedName>
    <definedName name="_xlnm.Print_Area" localSheetId="0">'Rapid Method'!$A$1:$J$124</definedName>
    <definedName name="Region">'[1]Pull Down Notes'!$B$60:$B$71</definedName>
    <definedName name="RiverBasins">'[1]Pull Down Notes'!$B$83:$B$89</definedName>
    <definedName name="WaterTypes">'[1]Pull Down Notes'!$B$91:$B$94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8" i="1" l="1"/>
  <c r="M25" i="1" l="1"/>
  <c r="S84" i="1"/>
  <c r="T84" i="1"/>
  <c r="J65" i="1"/>
  <c r="V44" i="1"/>
  <c r="E87" i="1" l="1"/>
  <c r="E88" i="1"/>
  <c r="G87" i="1" l="1"/>
  <c r="M21" i="1"/>
  <c r="C93" i="1" l="1"/>
  <c r="L56" i="1" l="1"/>
  <c r="M56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6" i="1"/>
  <c r="P56" i="1"/>
  <c r="P43" i="1"/>
  <c r="O44" i="1"/>
  <c r="O43" i="1"/>
  <c r="L49" i="1"/>
  <c r="L50" i="1"/>
  <c r="L51" i="1"/>
  <c r="L52" i="1"/>
  <c r="L53" i="1"/>
  <c r="M49" i="1"/>
  <c r="M50" i="1"/>
  <c r="M51" i="1"/>
  <c r="M52" i="1"/>
  <c r="M53" i="1"/>
  <c r="M48" i="1"/>
  <c r="Q43" i="1" l="1"/>
  <c r="Q56" i="1"/>
  <c r="Q51" i="1"/>
  <c r="Q46" i="1"/>
  <c r="Q52" i="1"/>
  <c r="Q47" i="1"/>
  <c r="Q53" i="1"/>
  <c r="Q50" i="1"/>
  <c r="N49" i="1"/>
  <c r="N52" i="1"/>
  <c r="N53" i="1"/>
  <c r="Q48" i="1"/>
  <c r="Q45" i="1"/>
  <c r="N51" i="1"/>
  <c r="Q49" i="1"/>
  <c r="N56" i="1"/>
  <c r="N50" i="1"/>
  <c r="M70" i="1" l="1"/>
  <c r="L45" i="1" l="1"/>
  <c r="M45" i="1"/>
  <c r="L46" i="1"/>
  <c r="M46" i="1"/>
  <c r="L47" i="1"/>
  <c r="M47" i="1"/>
  <c r="L48" i="1"/>
  <c r="L44" i="1"/>
  <c r="N48" i="1" l="1"/>
  <c r="N47" i="1"/>
  <c r="N45" i="1"/>
  <c r="N46" i="1"/>
  <c r="I81" i="1" l="1"/>
  <c r="J81" i="1"/>
  <c r="C81" i="1"/>
  <c r="D81" i="1" l="1"/>
  <c r="J82" i="1"/>
  <c r="H81" i="1"/>
  <c r="I82" i="1" s="1"/>
  <c r="D82" i="1" l="1"/>
  <c r="N83" i="1" s="1"/>
  <c r="E81" i="1"/>
  <c r="F81" i="1" l="1"/>
  <c r="F82" i="1" s="1"/>
  <c r="E82" i="1"/>
  <c r="M69" i="1"/>
  <c r="G81" i="1" l="1"/>
  <c r="H82" i="1" s="1"/>
  <c r="R83" i="1" s="1"/>
  <c r="G82" i="1" l="1"/>
  <c r="M74" i="1"/>
  <c r="M72" i="1"/>
  <c r="M73" i="1" l="1"/>
  <c r="P44" i="1" l="1"/>
  <c r="Q44" i="1" l="1"/>
  <c r="N69" i="1"/>
  <c r="O69" i="1"/>
  <c r="P69" i="1"/>
  <c r="Q69" i="1"/>
  <c r="R69" i="1"/>
  <c r="S69" i="1"/>
  <c r="T69" i="1"/>
  <c r="M44" i="1"/>
  <c r="O75" i="1" l="1"/>
  <c r="O79" i="1" s="1"/>
  <c r="N44" i="1"/>
  <c r="V43" i="1" s="1"/>
  <c r="V42" i="1" s="1"/>
  <c r="V45" i="1" l="1"/>
  <c r="P84" i="1"/>
  <c r="Q84" i="1"/>
  <c r="N84" i="1"/>
  <c r="R84" i="1"/>
  <c r="O84" i="1"/>
  <c r="M84" i="1"/>
  <c r="O74" i="1"/>
  <c r="N74" i="1"/>
  <c r="O83" i="1"/>
  <c r="P83" i="1"/>
  <c r="Q83" i="1"/>
  <c r="S83" i="1"/>
  <c r="T83" i="1"/>
  <c r="P70" i="1"/>
  <c r="S85" i="1" l="1"/>
  <c r="P74" i="1"/>
  <c r="M71" i="1"/>
  <c r="T74" i="1"/>
  <c r="Q74" i="1"/>
  <c r="R74" i="1"/>
  <c r="S74" i="1"/>
  <c r="N72" i="1"/>
  <c r="N73" i="1" s="1"/>
  <c r="O72" i="1"/>
  <c r="O73" i="1" s="1"/>
  <c r="P72" i="1"/>
  <c r="P73" i="1" s="1"/>
  <c r="Q72" i="1"/>
  <c r="Q73" i="1" s="1"/>
  <c r="R72" i="1"/>
  <c r="R73" i="1" s="1"/>
  <c r="S72" i="1"/>
  <c r="S73" i="1" s="1"/>
  <c r="T72" i="1"/>
  <c r="T73" i="1" s="1"/>
  <c r="N70" i="1"/>
  <c r="N71" i="1" s="1"/>
  <c r="O70" i="1"/>
  <c r="O71" i="1" s="1"/>
  <c r="P71" i="1"/>
  <c r="Q70" i="1"/>
  <c r="Q71" i="1" s="1"/>
  <c r="R70" i="1"/>
  <c r="R71" i="1" s="1"/>
  <c r="S70" i="1"/>
  <c r="S71" i="1" s="1"/>
  <c r="T70" i="1"/>
  <c r="T71" i="1" s="1"/>
  <c r="O78" i="1" l="1"/>
  <c r="O76" i="1"/>
  <c r="O77" i="1"/>
  <c r="M85" i="1"/>
</calcChain>
</file>

<file path=xl/sharedStrings.xml><?xml version="1.0" encoding="utf-8"?>
<sst xmlns="http://schemas.openxmlformats.org/spreadsheetml/2006/main" count="179" uniqueCount="143">
  <si>
    <t>R1</t>
  </si>
  <si>
    <t>R2</t>
  </si>
  <si>
    <t>R3</t>
  </si>
  <si>
    <t>R4</t>
  </si>
  <si>
    <t>R5</t>
  </si>
  <si>
    <t>R6</t>
  </si>
  <si>
    <t>Weighted BHR</t>
  </si>
  <si>
    <t>P1</t>
  </si>
  <si>
    <t>P2</t>
  </si>
  <si>
    <t>P3</t>
  </si>
  <si>
    <t>P4</t>
  </si>
  <si>
    <t>P5</t>
  </si>
  <si>
    <t>P6</t>
  </si>
  <si>
    <t>Station</t>
  </si>
  <si>
    <t>R7</t>
  </si>
  <si>
    <t>R8</t>
  </si>
  <si>
    <t>P7</t>
  </si>
  <si>
    <t>P8</t>
  </si>
  <si>
    <t>Project Name:</t>
  </si>
  <si>
    <t>Reach ID:</t>
  </si>
  <si>
    <t>Field Value</t>
  </si>
  <si>
    <t>Desktop Value</t>
  </si>
  <si>
    <t>Shading Key</t>
  </si>
  <si>
    <t>Drainage Area (sq. mi.):</t>
  </si>
  <si>
    <t>I.</t>
  </si>
  <si>
    <t>A.</t>
  </si>
  <si>
    <t>B.</t>
  </si>
  <si>
    <t>C.</t>
  </si>
  <si>
    <t>D.</t>
  </si>
  <si>
    <t>E.</t>
  </si>
  <si>
    <t>Bankfull Width (ft)</t>
  </si>
  <si>
    <t>Bankfull Mean Depth (ft) 
= Average of depth measurements</t>
  </si>
  <si>
    <t>Bankfull Area (sq. ft.)
Width * Mean Depth</t>
  </si>
  <si>
    <t>F.</t>
  </si>
  <si>
    <t>G.</t>
  </si>
  <si>
    <t>Regional Curve Bankfull Width (ft)</t>
  </si>
  <si>
    <t>III.</t>
  </si>
  <si>
    <t>IV.</t>
  </si>
  <si>
    <t>Low Bank Height (ft)</t>
  </si>
  <si>
    <t>BHR * Riffle Length (ft)</t>
  </si>
  <si>
    <t>X</t>
  </si>
  <si>
    <t>Pool Spacing Ratio
Pool Spacing / BKF Width</t>
  </si>
  <si>
    <t>Pool Depth (ft)
Measured from Bankfull</t>
  </si>
  <si>
    <t>Depth</t>
  </si>
  <si>
    <t>Stream Reach Length (ft):</t>
  </si>
  <si>
    <t>Bankfull Max Depth (ft)</t>
  </si>
  <si>
    <t>Cross Section Measurements
Depth measured from bankfull</t>
  </si>
  <si>
    <t>Reach Walk</t>
  </si>
  <si>
    <t xml:space="preserve">II. </t>
  </si>
  <si>
    <t>Percent Riffle (%)</t>
  </si>
  <si>
    <t>Entrenchment Ratio (ER)</t>
  </si>
  <si>
    <t>ER * Riffle Length (ft)</t>
  </si>
  <si>
    <t>Weighted ER</t>
  </si>
  <si>
    <t>Bankfull Mean Depth (ft)</t>
  </si>
  <si>
    <t>Average Pool Depth Ratio</t>
  </si>
  <si>
    <t>H.</t>
  </si>
  <si>
    <t>Curve Used</t>
  </si>
  <si>
    <t xml:space="preserve">Regional Curve Bankfull Mean Depth (ft) </t>
  </si>
  <si>
    <t>Regional Curve Bankfull Area (sq. ft.)</t>
  </si>
  <si>
    <t>Median Pool Spacing Ratio</t>
  </si>
  <si>
    <t>W</t>
  </si>
  <si>
    <t>Area</t>
  </si>
  <si>
    <t>-</t>
  </si>
  <si>
    <t>Valley Type:</t>
  </si>
  <si>
    <t>Begin Station (Distance along tape)</t>
  </si>
  <si>
    <t>End Station (Distance along tape)</t>
  </si>
  <si>
    <t>Bankfull Verification and Stable Riffle Cross Section</t>
  </si>
  <si>
    <t xml:space="preserve">Begin </t>
  </si>
  <si>
    <t>End</t>
  </si>
  <si>
    <t>Difference</t>
  </si>
  <si>
    <t>Station along tape (ft)</t>
  </si>
  <si>
    <t>Stadia Rod Reading (ft)</t>
  </si>
  <si>
    <t>Slope (ft/ft)</t>
  </si>
  <si>
    <t>Drop-down</t>
  </si>
  <si>
    <t>G</t>
  </si>
  <si>
    <t>Geomorphic Pool?</t>
  </si>
  <si>
    <t>Stream Type</t>
  </si>
  <si>
    <t>Flood Prone Width (ft)</t>
  </si>
  <si>
    <t>Station 
At maximum pool depth</t>
  </si>
  <si>
    <t>Bed Material:</t>
  </si>
  <si>
    <t>Station ID</t>
  </si>
  <si>
    <t>Bank Length (Ft)</t>
  </si>
  <si>
    <t>Study Bank Height (ft)</t>
  </si>
  <si>
    <t>BKF Height (ft)</t>
  </si>
  <si>
    <t>Root Depth (ft)</t>
  </si>
  <si>
    <t>Root Density (%)</t>
  </si>
  <si>
    <t>Bank Angle (degrees)</t>
  </si>
  <si>
    <t>Surface Protection (%)</t>
  </si>
  <si>
    <t>Bank Material Adjustment</t>
  </si>
  <si>
    <t>Stratification Adjustment</t>
  </si>
  <si>
    <t>BEHI Total/ Category</t>
  </si>
  <si>
    <t>NBS Ranking</t>
  </si>
  <si>
    <t>Notes</t>
  </si>
  <si>
    <t>Upstream Latitude:</t>
  </si>
  <si>
    <t xml:space="preserve">Upstream Longitude: </t>
  </si>
  <si>
    <t>Downstream Latitude:</t>
  </si>
  <si>
    <t xml:space="preserve">Downstream Longitude: </t>
  </si>
  <si>
    <t>Ecoregion:</t>
  </si>
  <si>
    <t>Flow Type:</t>
  </si>
  <si>
    <t>Reach Information and Stratification</t>
  </si>
  <si>
    <t>Describe the bankfull indicator</t>
  </si>
  <si>
    <t>Difference between BKF stage and WS (ft)</t>
  </si>
  <si>
    <t>Bank Height Ratio (BHR)
Low Bank H / BKF Max D</t>
  </si>
  <si>
    <t>WDR
BKF Width / BKF Mean D</t>
  </si>
  <si>
    <t>Flood Prone Width (FPW; ft)</t>
  </si>
  <si>
    <t>Total Riffle Length (ft)</t>
  </si>
  <si>
    <t>Assessment Segment Length
At least 20 x the Bankfull Width</t>
  </si>
  <si>
    <t>Pool Depth Ratio
Pool depth/BKF mean D</t>
  </si>
  <si>
    <r>
      <t xml:space="preserve">Difference between BKF stage and WS (ft) 
</t>
    </r>
    <r>
      <rPr>
        <i/>
        <sz val="9"/>
        <color theme="1"/>
        <rFont val="Open Sans"/>
        <family val="2"/>
      </rPr>
      <t xml:space="preserve">Average or consensus value from reach walk. </t>
    </r>
  </si>
  <si>
    <r>
      <t xml:space="preserve">Riffle Length (ft)
</t>
    </r>
    <r>
      <rPr>
        <i/>
        <sz val="9"/>
        <color theme="1"/>
        <rFont val="Open Sans"/>
        <family val="2"/>
      </rPr>
      <t>Including Run</t>
    </r>
  </si>
  <si>
    <t># / 1,000 lf</t>
  </si>
  <si>
    <t>Notes:</t>
  </si>
  <si>
    <t>Sinuosity</t>
  </si>
  <si>
    <t>Stream Length (ft)</t>
  </si>
  <si>
    <t>Valley Length (ft)</t>
  </si>
  <si>
    <t>Bank Erosion Hazard Index (BEHI) &amp; Near-bank Stress (NBS)</t>
  </si>
  <si>
    <t>Concentrated Flow Points (#/1000 LF)</t>
  </si>
  <si>
    <t>Representative Sub-Reach</t>
  </si>
  <si>
    <t>Riffle Data</t>
  </si>
  <si>
    <t>Pool Data</t>
  </si>
  <si>
    <t>Geomorphic P-P Spacing (ft)</t>
  </si>
  <si>
    <t>Slope</t>
  </si>
  <si>
    <t>* Divide this value by the reference WDR to generate the field value for aggradation ratio</t>
  </si>
  <si>
    <t>Maximum WDR *</t>
  </si>
  <si>
    <t>Width-Depth Ratio (W/D)</t>
  </si>
  <si>
    <t>Average Depth</t>
  </si>
  <si>
    <t>Rosgen Channel Succession Scenario</t>
  </si>
  <si>
    <t>Number of concentrated flow points:</t>
  </si>
  <si>
    <t>20*Bankfull Width</t>
  </si>
  <si>
    <t>Armored Bank Lengths (ft):</t>
  </si>
  <si>
    <t>Percent of Reach Length (%)</t>
  </si>
  <si>
    <t>Percent Streambank Armoring</t>
  </si>
  <si>
    <t xml:space="preserve">Notes: </t>
  </si>
  <si>
    <t>Buffer Valley Slope (%):</t>
  </si>
  <si>
    <t>Dominant Buffer Land Use:</t>
  </si>
  <si>
    <t># of LWD Pieces</t>
  </si>
  <si>
    <t># of LWD Pieces/100 m</t>
  </si>
  <si>
    <t>River Basin:</t>
  </si>
  <si>
    <t>Strahler Stream Order:</t>
  </si>
  <si>
    <t>Stream Temperature:</t>
  </si>
  <si>
    <t>Assessment length (ft)</t>
  </si>
  <si>
    <r>
      <t xml:space="preserve">LWD Piece Count </t>
    </r>
    <r>
      <rPr>
        <i/>
        <sz val="9"/>
        <color theme="1"/>
        <rFont val="Open Sans"/>
        <family val="2"/>
      </rPr>
      <t>(find 328-feet segment within assessment sub-reach with the MOST LWD)</t>
    </r>
  </si>
  <si>
    <t>Macroinvertebrate Sampling Method: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</si>
</sst>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2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i/>
      <sz val="9"/>
      <color theme="1"/>
      <name val="Open Sans"/>
      <family val="2"/>
    </font>
    <font>
      <b/>
      <sz val="11"/>
      <color theme="1"/>
      <name val="Open Sans"/>
      <family val="2"/>
    </font>
    <font>
      <sz val="10.5"/>
      <color theme="1"/>
      <name val="Open Sans"/>
      <family val="2"/>
    </font>
    <font>
      <b/>
      <sz val="10.5"/>
      <color theme="1"/>
      <name val="Open Sans"/>
      <family val="2"/>
    </font>
    <font>
      <b/>
      <u/>
      <sz val="10.5"/>
      <color theme="1"/>
      <name val="Open Sans"/>
      <family val="2"/>
    </font>
    <font>
      <sz val="14"/>
      <color theme="1"/>
      <name val="Open Sans"/>
      <family val="2"/>
    </font>
    <font>
      <b/>
      <sz val="11"/>
      <color theme="1"/>
      <name val="Open Sans"/>
      <family val="2"/>
    </font>
    <font>
      <sz val="9"/>
      <color theme="1"/>
      <name val="Open Sans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lightGray"/>
    </fill>
    <fill>
      <patternFill patternType="lightGray">
        <bgColor theme="0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3" borderId="2" xfId="0" applyNumberFormat="1" applyFont="1" applyFill="1" applyBorder="1" applyAlignment="1">
      <alignment horizontal="center" vertical="center"/>
    </xf>
    <xf numFmtId="9" fontId="4" fillId="3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/>
    <xf numFmtId="0" fontId="8" fillId="0" borderId="0" xfId="0" applyFont="1"/>
    <xf numFmtId="0" fontId="4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4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9" fontId="4" fillId="3" borderId="9" xfId="1" applyFont="1" applyFill="1" applyBorder="1" applyAlignment="1">
      <alignment horizontal="center" vertical="center" wrapText="1"/>
    </xf>
    <xf numFmtId="9" fontId="4" fillId="3" borderId="11" xfId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4" fillId="3" borderId="9" xfId="1" applyNumberFormat="1" applyFont="1" applyFill="1" applyBorder="1" applyAlignment="1">
      <alignment horizontal="center" vertical="center" wrapText="1"/>
    </xf>
    <xf numFmtId="2" fontId="4" fillId="3" borderId="11" xfId="1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196250</xdr:colOff>
      <xdr:row>56</xdr:row>
      <xdr:rowOff>86259</xdr:rowOff>
    </xdr:from>
    <xdr:to>
      <xdr:col>9</xdr:col>
      <xdr:colOff>404848</xdr:colOff>
      <xdr:row>62</xdr:row>
      <xdr:rowOff>444386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B6088F68-B898-425B-99E9-044E7B82279F}"/>
            </a:ext>
          </a:extLst>
        </xdr:cNvPr>
        <xdr:cNvGrpSpPr/>
      </xdr:nvGrpSpPr>
      <xdr:grpSpPr>
        <a:xfrm>
          <a:off x="196250" y="14459484"/>
          <a:ext cx="5637848" cy="2015477"/>
          <a:chOff x="193385" y="15203363"/>
          <a:chExt cx="6166485" cy="2040892"/>
        </a:xfrm>
      </xdr:grpSpPr>
      <xdr:pic>
        <xdr:nvPicPr>
          <xdr:cNvPr id="5" name="Picture 4" descr="Screen Clipping">
            <a:extLst>
              <a:ext uri="{FF2B5EF4-FFF2-40B4-BE49-F238E27FC236}">
                <a16:creationId xmlns:a16="http://schemas.microsoft.com/office/drawing/2014/main" id="{7481AE92-4F26-4778-BD99-8C960164F69E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85" y="15203363"/>
            <a:ext cx="6166485" cy="2040892"/>
          </a:xfrm>
          <a:prstGeom prst="rect">
            <a:avLst/>
          </a:prstGeom>
          <a:noFill/>
          <a:ln w="9525" cmpd="sng">
            <a:solidFill>
              <a:srgbClr val="000000"/>
            </a:solidFill>
            <a:miter lim="800000"/>
            <a:headEnd/>
            <a:tailEnd/>
          </a:ln>
          <a:effectLst/>
        </xdr:spPr>
      </xdr:pic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AEA4F0EB-7980-473C-8217-F6A8CE1749A9}"/>
              </a:ext>
            </a:extLst>
          </xdr:cNvPr>
          <xdr:cNvSpPr txBox="1"/>
        </xdr:nvSpPr>
        <xdr:spPr>
          <a:xfrm>
            <a:off x="2900482" y="15277568"/>
            <a:ext cx="2438083" cy="2590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Measuring</a:t>
            </a:r>
            <a:r>
              <a:rPr lang="en-US" sz="1100" baseline="0"/>
              <a:t> Flood Prone Width (FPW)</a:t>
            </a:r>
            <a:endParaRPr 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EPR%20Folder\WY\SQT\WY%20Quantification%20Tool%20v0.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Assessment"/>
      <sheetName val="Catchment Assessment"/>
      <sheetName val="Parameter Selection Guide"/>
      <sheetName val="Quantification Tool"/>
      <sheetName val="Performance Standards"/>
      <sheetName val="Monitoring Data"/>
      <sheetName val="Data Summary"/>
      <sheetName val="Pull Down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4">
          <cell r="B14" t="str">
            <v>Sand</v>
          </cell>
        </row>
        <row r="15">
          <cell r="B15" t="str">
            <v>Gravel</v>
          </cell>
        </row>
        <row r="18">
          <cell r="B18" t="str">
            <v>Perennial</v>
          </cell>
        </row>
        <row r="19">
          <cell r="B19" t="str">
            <v>Ephemeral</v>
          </cell>
        </row>
        <row r="20">
          <cell r="B20" t="str">
            <v>Intermittent</v>
          </cell>
        </row>
        <row r="56">
          <cell r="B56" t="str">
            <v>Level 3 - Geomorphology</v>
          </cell>
        </row>
        <row r="57">
          <cell r="B57" t="str">
            <v>Level 4 - Physicochemical</v>
          </cell>
        </row>
        <row r="58">
          <cell r="B58" t="str">
            <v>Level 5 - Biology</v>
          </cell>
        </row>
        <row r="61">
          <cell r="B61" t="str">
            <v>SE Plains</v>
          </cell>
        </row>
        <row r="62">
          <cell r="B62" t="str">
            <v>NE Plains</v>
          </cell>
        </row>
        <row r="63">
          <cell r="B63" t="str">
            <v>Southern Foothills &amp; Laramie Range</v>
          </cell>
        </row>
        <row r="64">
          <cell r="B64" t="str">
            <v>Southern Rockies</v>
          </cell>
        </row>
        <row r="65">
          <cell r="B65" t="str">
            <v>Black Hills</v>
          </cell>
        </row>
        <row r="66">
          <cell r="B66" t="str">
            <v>High Valleys</v>
          </cell>
        </row>
        <row r="67">
          <cell r="B67" t="str">
            <v>Sedimentary Mountains</v>
          </cell>
        </row>
        <row r="68">
          <cell r="B68" t="str">
            <v>Granitic Mountains</v>
          </cell>
        </row>
        <row r="69">
          <cell r="B69" t="str">
            <v>Volcanic Mountains &amp; Valleys</v>
          </cell>
        </row>
        <row r="70">
          <cell r="B70" t="str">
            <v>Bighorn Basin Foothills</v>
          </cell>
        </row>
        <row r="71">
          <cell r="B71" t="str">
            <v>Wyoming Basin</v>
          </cell>
        </row>
        <row r="84">
          <cell r="B84" t="str">
            <v>Bear River</v>
          </cell>
        </row>
        <row r="85">
          <cell r="B85" t="str">
            <v>Green River</v>
          </cell>
        </row>
        <row r="86">
          <cell r="B86" t="str">
            <v>NE Missouri Basin</v>
          </cell>
        </row>
        <row r="87">
          <cell r="B87" t="str">
            <v>Platte River</v>
          </cell>
        </row>
        <row r="88">
          <cell r="B88" t="str">
            <v>Snake/ Salt River</v>
          </cell>
        </row>
        <row r="89">
          <cell r="B89" t="str">
            <v>Yellowstone River</v>
          </cell>
        </row>
        <row r="92">
          <cell r="B92" t="str">
            <v>Coldwater</v>
          </cell>
        </row>
        <row r="93">
          <cell r="B93" t="str">
            <v>Coolwater</v>
          </cell>
        </row>
        <row r="94">
          <cell r="B94" t="str">
            <v>Warmwater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7"/>
  <sheetViews>
    <sheetView tabSelected="1" view="pageBreakPreview" zoomScaleNormal="100" zoomScaleSheetLayoutView="100" zoomScalePageLayoutView="120" workbookViewId="0">
      <selection activeCell="M34" sqref="M34"/>
    </sheetView>
  </sheetViews>
  <sheetFormatPr defaultColWidth="8.85546875" defaultRowHeight="16.5" x14ac:dyDescent="0.25"/>
  <cols>
    <col min="1" max="1" width="5.85546875" style="1" customWidth="1"/>
    <col min="2" max="2" width="26.5703125" style="1" customWidth="1"/>
    <col min="3" max="10" width="7" style="1" customWidth="1"/>
    <col min="11" max="11" width="7.28515625" style="1" customWidth="1"/>
    <col min="12" max="12" width="21.7109375" style="1" customWidth="1"/>
    <col min="13" max="13" width="10.85546875" style="1" customWidth="1"/>
    <col min="14" max="14" width="11.42578125" style="1" customWidth="1"/>
    <col min="15" max="15" width="8.85546875" style="1"/>
    <col min="16" max="16" width="10.7109375" style="1" customWidth="1"/>
    <col min="17" max="17" width="9.85546875" style="1" customWidth="1"/>
    <col min="18" max="18" width="9.5703125" style="1" customWidth="1"/>
    <col min="19" max="21" width="11.140625" style="1" customWidth="1"/>
    <col min="22" max="16384" width="8.85546875" style="1"/>
  </cols>
  <sheetData>
    <row r="1" spans="1:23" ht="19.5" customHeight="1" thickBot="1" x14ac:dyDescent="0.3">
      <c r="A1" s="2" t="s">
        <v>24</v>
      </c>
      <c r="B1" s="151" t="s">
        <v>99</v>
      </c>
      <c r="C1" s="151"/>
      <c r="D1" s="151"/>
      <c r="E1" s="151"/>
      <c r="F1" s="151"/>
      <c r="G1" s="151"/>
      <c r="H1" s="151"/>
      <c r="I1" s="151"/>
      <c r="J1" s="151"/>
      <c r="K1" s="78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3" ht="15" customHeight="1" thickTop="1" x14ac:dyDescent="0.25">
      <c r="B2" s="3" t="s">
        <v>18</v>
      </c>
      <c r="C2" s="166"/>
      <c r="D2" s="166"/>
      <c r="E2" s="166"/>
      <c r="F2" s="4"/>
      <c r="G2" s="4"/>
      <c r="H2" s="4"/>
      <c r="I2" s="165" t="s">
        <v>22</v>
      </c>
      <c r="J2" s="165"/>
      <c r="K2" s="40"/>
    </row>
    <row r="3" spans="1:23" ht="14.65" customHeight="1" x14ac:dyDescent="0.25">
      <c r="B3" s="3" t="s">
        <v>19</v>
      </c>
      <c r="C3" s="167"/>
      <c r="D3" s="167"/>
      <c r="E3" s="167"/>
      <c r="F3" s="4"/>
      <c r="G3" s="4"/>
      <c r="H3" s="4"/>
      <c r="I3" s="163" t="s">
        <v>21</v>
      </c>
      <c r="J3" s="164"/>
      <c r="K3" s="4"/>
    </row>
    <row r="4" spans="1:23" ht="14.65" customHeight="1" x14ac:dyDescent="0.25">
      <c r="B4" s="60" t="s">
        <v>93</v>
      </c>
      <c r="C4" s="156"/>
      <c r="D4" s="157"/>
      <c r="E4" s="158"/>
      <c r="F4" s="4"/>
      <c r="G4" s="4"/>
      <c r="H4" s="4"/>
      <c r="I4" s="149" t="s">
        <v>20</v>
      </c>
      <c r="J4" s="150"/>
      <c r="K4" s="4"/>
    </row>
    <row r="5" spans="1:23" ht="14.65" customHeight="1" x14ac:dyDescent="0.25">
      <c r="B5" s="60" t="s">
        <v>94</v>
      </c>
      <c r="C5" s="156"/>
      <c r="D5" s="157"/>
      <c r="E5" s="158"/>
      <c r="F5" s="4"/>
      <c r="G5" s="4"/>
      <c r="H5" s="4"/>
      <c r="I5" s="4"/>
      <c r="J5" s="4"/>
      <c r="K5" s="4"/>
    </row>
    <row r="6" spans="1:23" ht="14.65" customHeight="1" x14ac:dyDescent="0.25">
      <c r="B6" s="60" t="s">
        <v>95</v>
      </c>
      <c r="C6" s="159"/>
      <c r="D6" s="159"/>
      <c r="E6" s="159"/>
      <c r="F6" s="4"/>
      <c r="G6" s="4"/>
      <c r="H6" s="4"/>
      <c r="I6" s="4"/>
      <c r="J6" s="4"/>
      <c r="K6" s="4"/>
    </row>
    <row r="7" spans="1:23" ht="14.65" customHeight="1" x14ac:dyDescent="0.25">
      <c r="B7" s="60" t="s">
        <v>96</v>
      </c>
      <c r="C7" s="159"/>
      <c r="D7" s="159"/>
      <c r="E7" s="159"/>
      <c r="F7" s="4"/>
      <c r="G7" s="4"/>
      <c r="H7" s="4"/>
      <c r="I7" s="4"/>
      <c r="J7" s="4"/>
      <c r="K7" s="4"/>
    </row>
    <row r="8" spans="1:23" ht="14.65" customHeight="1" x14ac:dyDescent="0.25">
      <c r="B8" s="99" t="s">
        <v>97</v>
      </c>
      <c r="C8" s="144"/>
      <c r="D8" s="144"/>
      <c r="E8" s="144"/>
      <c r="F8" s="4"/>
      <c r="G8" s="4"/>
      <c r="H8" s="4"/>
      <c r="I8" s="4"/>
      <c r="J8" s="4"/>
      <c r="K8" s="4"/>
    </row>
    <row r="9" spans="1:23" ht="14.65" customHeight="1" x14ac:dyDescent="0.25">
      <c r="B9" s="113" t="s">
        <v>137</v>
      </c>
      <c r="C9" s="144"/>
      <c r="D9" s="144"/>
      <c r="E9" s="144"/>
      <c r="F9" s="4"/>
      <c r="G9" s="4"/>
      <c r="H9" s="4"/>
      <c r="I9" s="4"/>
      <c r="J9" s="4"/>
      <c r="K9" s="4"/>
    </row>
    <row r="10" spans="1:23" ht="14.65" customHeight="1" x14ac:dyDescent="0.25">
      <c r="B10" s="3" t="s">
        <v>44</v>
      </c>
      <c r="C10" s="188"/>
      <c r="D10" s="188"/>
      <c r="E10" s="188"/>
      <c r="F10" s="4"/>
      <c r="G10" s="4"/>
      <c r="H10" s="4"/>
      <c r="I10" s="4"/>
      <c r="J10" s="4"/>
      <c r="K10" s="4"/>
    </row>
    <row r="11" spans="1:23" ht="14.65" customHeight="1" x14ac:dyDescent="0.25">
      <c r="B11" s="60" t="s">
        <v>63</v>
      </c>
      <c r="C11" s="167"/>
      <c r="D11" s="167"/>
      <c r="E11" s="167"/>
      <c r="F11" s="4"/>
      <c r="G11" s="4"/>
      <c r="H11" s="4"/>
      <c r="I11" s="4"/>
      <c r="J11" s="4"/>
      <c r="K11" s="4"/>
    </row>
    <row r="12" spans="1:23" ht="14.65" customHeight="1" x14ac:dyDescent="0.25">
      <c r="B12" s="3" t="s">
        <v>23</v>
      </c>
      <c r="C12" s="189"/>
      <c r="D12" s="189"/>
      <c r="E12" s="189"/>
      <c r="F12" s="4"/>
      <c r="G12" s="4"/>
      <c r="H12" s="4"/>
      <c r="I12" s="4"/>
      <c r="J12" s="4"/>
      <c r="K12" s="4"/>
    </row>
    <row r="13" spans="1:23" ht="14.25" customHeight="1" x14ac:dyDescent="0.25">
      <c r="B13" s="60" t="s">
        <v>138</v>
      </c>
      <c r="C13" s="167"/>
      <c r="D13" s="167"/>
      <c r="E13" s="167"/>
      <c r="F13" s="4"/>
      <c r="G13" s="4"/>
      <c r="H13" s="4"/>
      <c r="I13" s="4"/>
      <c r="J13" s="4"/>
      <c r="K13" s="4"/>
    </row>
    <row r="14" spans="1:23" ht="14.25" customHeight="1" x14ac:dyDescent="0.25">
      <c r="B14" s="3" t="s">
        <v>98</v>
      </c>
      <c r="C14" s="160"/>
      <c r="D14" s="161"/>
      <c r="E14" s="162"/>
      <c r="F14" s="4"/>
      <c r="G14" s="4"/>
      <c r="H14" s="4"/>
      <c r="I14" s="4"/>
      <c r="J14" s="4"/>
      <c r="K14" s="4"/>
    </row>
    <row r="15" spans="1:23" ht="14.25" customHeight="1" x14ac:dyDescent="0.25">
      <c r="B15" s="112" t="s">
        <v>133</v>
      </c>
      <c r="C15" s="144"/>
      <c r="D15" s="144"/>
      <c r="E15" s="144"/>
      <c r="F15" s="4"/>
      <c r="G15" s="4"/>
      <c r="H15" s="4"/>
      <c r="I15" s="4"/>
      <c r="J15" s="4"/>
      <c r="K15" s="4"/>
    </row>
    <row r="16" spans="1:23" ht="14.25" customHeight="1" x14ac:dyDescent="0.25">
      <c r="B16" s="112" t="s">
        <v>134</v>
      </c>
      <c r="C16" s="144"/>
      <c r="D16" s="144"/>
      <c r="E16" s="144"/>
      <c r="F16" s="4"/>
      <c r="G16" s="4"/>
      <c r="H16" s="4"/>
      <c r="I16" s="4"/>
      <c r="J16" s="4"/>
      <c r="K16" s="4"/>
    </row>
    <row r="17" spans="1:14" ht="14.25" customHeight="1" x14ac:dyDescent="0.25">
      <c r="B17" s="112" t="s">
        <v>139</v>
      </c>
      <c r="C17" s="144"/>
      <c r="D17" s="144"/>
      <c r="E17" s="144"/>
      <c r="F17" s="4"/>
      <c r="G17" s="4"/>
      <c r="H17" s="4"/>
      <c r="I17" s="4"/>
      <c r="J17" s="4"/>
      <c r="K17" s="4"/>
    </row>
    <row r="18" spans="1:14" ht="28.5" customHeight="1" x14ac:dyDescent="0.25">
      <c r="B18" s="191" t="s">
        <v>142</v>
      </c>
      <c r="C18" s="144"/>
      <c r="D18" s="144"/>
      <c r="E18" s="144"/>
      <c r="F18" s="4"/>
      <c r="G18" s="4"/>
      <c r="H18" s="4"/>
      <c r="I18" s="4"/>
      <c r="J18" s="4"/>
      <c r="K18" s="4"/>
    </row>
    <row r="19" spans="1:14" ht="3" customHeight="1" x14ac:dyDescent="0.25">
      <c r="B19" s="6"/>
      <c r="C19" s="6"/>
      <c r="D19" s="7"/>
      <c r="K19" s="4"/>
    </row>
    <row r="20" spans="1:14" ht="19.5" customHeight="1" thickBot="1" x14ac:dyDescent="0.3">
      <c r="A20" s="8" t="s">
        <v>48</v>
      </c>
      <c r="B20" s="81" t="s">
        <v>47</v>
      </c>
      <c r="C20" s="81"/>
      <c r="D20" s="81"/>
      <c r="E20" s="81"/>
      <c r="F20" s="81"/>
      <c r="G20" s="81"/>
      <c r="H20" s="81"/>
      <c r="I20" s="81"/>
      <c r="J20" s="81"/>
      <c r="K20" s="4"/>
      <c r="L20" s="122" t="s">
        <v>116</v>
      </c>
      <c r="M20" s="123"/>
      <c r="N20" s="124"/>
    </row>
    <row r="21" spans="1:14" ht="25.9" customHeight="1" thickTop="1" x14ac:dyDescent="0.25">
      <c r="A21" s="105" t="s">
        <v>25</v>
      </c>
      <c r="B21" s="119" t="s">
        <v>127</v>
      </c>
      <c r="C21" s="120"/>
      <c r="D21" s="121"/>
      <c r="E21" s="82"/>
      <c r="F21" s="83"/>
      <c r="G21" s="83"/>
      <c r="H21" s="83"/>
      <c r="I21" s="83"/>
      <c r="J21" s="84"/>
      <c r="K21" s="4"/>
      <c r="L21" s="10" t="s">
        <v>110</v>
      </c>
      <c r="M21" s="152" t="str">
        <f>IFERROR(1000*E21/C10,"")</f>
        <v/>
      </c>
      <c r="N21" s="153"/>
    </row>
    <row r="22" spans="1:14" ht="42.75" customHeight="1" x14ac:dyDescent="0.25">
      <c r="A22" s="106"/>
      <c r="B22" s="133" t="s">
        <v>111</v>
      </c>
      <c r="C22" s="134"/>
      <c r="D22" s="134"/>
      <c r="E22" s="134"/>
      <c r="F22" s="134"/>
      <c r="G22" s="134"/>
      <c r="H22" s="134"/>
      <c r="I22" s="134"/>
      <c r="J22" s="135"/>
      <c r="K22" s="4"/>
    </row>
    <row r="23" spans="1:14" ht="6.75" customHeight="1" x14ac:dyDescent="0.25">
      <c r="A23" s="106"/>
      <c r="B23" s="85"/>
      <c r="C23" s="86"/>
      <c r="D23" s="86"/>
      <c r="E23" s="86"/>
      <c r="F23" s="86"/>
      <c r="G23" s="86"/>
      <c r="H23" s="86"/>
      <c r="I23" s="86"/>
      <c r="J23" s="87"/>
      <c r="K23" s="4"/>
    </row>
    <row r="24" spans="1:14" ht="21.75" customHeight="1" x14ac:dyDescent="0.25">
      <c r="A24" s="106" t="s">
        <v>26</v>
      </c>
      <c r="B24" s="119" t="s">
        <v>129</v>
      </c>
      <c r="C24" s="120"/>
      <c r="D24" s="121"/>
      <c r="E24" s="111"/>
      <c r="F24" s="111"/>
      <c r="G24" s="111"/>
      <c r="H24" s="111"/>
      <c r="I24" s="111"/>
      <c r="J24" s="111"/>
      <c r="K24" s="4"/>
      <c r="L24" s="122" t="s">
        <v>131</v>
      </c>
      <c r="M24" s="123"/>
      <c r="N24" s="124"/>
    </row>
    <row r="25" spans="1:14" ht="47.25" customHeight="1" x14ac:dyDescent="0.25">
      <c r="A25" s="106"/>
      <c r="B25" s="133" t="s">
        <v>132</v>
      </c>
      <c r="C25" s="134"/>
      <c r="D25" s="134"/>
      <c r="E25" s="134"/>
      <c r="F25" s="134"/>
      <c r="G25" s="134"/>
      <c r="H25" s="134"/>
      <c r="I25" s="134"/>
      <c r="J25" s="135"/>
      <c r="K25" s="75"/>
      <c r="L25" s="10" t="s">
        <v>130</v>
      </c>
      <c r="M25" s="125" t="e">
        <f>SUM(E24:J24)/C10</f>
        <v>#DIV/0!</v>
      </c>
      <c r="N25" s="126"/>
    </row>
    <row r="26" spans="1:14" ht="3" customHeight="1" x14ac:dyDescent="0.25">
      <c r="A26" s="107"/>
      <c r="B26" s="11"/>
      <c r="C26" s="11"/>
      <c r="D26" s="11"/>
      <c r="E26" s="12"/>
      <c r="F26" s="12"/>
      <c r="G26" s="13"/>
      <c r="H26" s="13"/>
      <c r="I26" s="13"/>
      <c r="J26" s="13"/>
      <c r="K26" s="13"/>
    </row>
    <row r="27" spans="1:14" ht="24" customHeight="1" x14ac:dyDescent="0.25">
      <c r="A27" s="108" t="s">
        <v>27</v>
      </c>
      <c r="B27" s="14" t="s">
        <v>101</v>
      </c>
      <c r="C27" s="136" t="s">
        <v>100</v>
      </c>
      <c r="D27" s="137"/>
      <c r="E27" s="137"/>
      <c r="F27" s="137"/>
      <c r="G27" s="137"/>
      <c r="H27" s="137"/>
      <c r="I27" s="137"/>
      <c r="J27" s="138"/>
      <c r="K27" s="75"/>
    </row>
    <row r="28" spans="1:14" ht="21.75" customHeight="1" x14ac:dyDescent="0.25">
      <c r="A28" s="15"/>
      <c r="B28" s="16"/>
      <c r="C28" s="127"/>
      <c r="D28" s="128"/>
      <c r="E28" s="128"/>
      <c r="F28" s="128"/>
      <c r="G28" s="128"/>
      <c r="H28" s="128"/>
      <c r="I28" s="128"/>
      <c r="J28" s="129"/>
      <c r="K28" s="91"/>
    </row>
    <row r="29" spans="1:14" ht="21.75" customHeight="1" x14ac:dyDescent="0.25">
      <c r="A29" s="15"/>
      <c r="B29" s="16"/>
      <c r="C29" s="127"/>
      <c r="D29" s="128"/>
      <c r="E29" s="128"/>
      <c r="F29" s="128"/>
      <c r="G29" s="128"/>
      <c r="H29" s="128"/>
      <c r="I29" s="128"/>
      <c r="J29" s="129"/>
      <c r="K29" s="91"/>
    </row>
    <row r="30" spans="1:14" ht="21.75" customHeight="1" x14ac:dyDescent="0.25">
      <c r="A30" s="15"/>
      <c r="B30" s="16"/>
      <c r="C30" s="136"/>
      <c r="D30" s="137"/>
      <c r="E30" s="137"/>
      <c r="F30" s="137"/>
      <c r="G30" s="137"/>
      <c r="H30" s="137"/>
      <c r="I30" s="137"/>
      <c r="J30" s="138"/>
      <c r="K30" s="91"/>
    </row>
    <row r="31" spans="1:14" ht="21.75" customHeight="1" x14ac:dyDescent="0.25">
      <c r="A31" s="15"/>
      <c r="B31" s="16"/>
      <c r="C31" s="136"/>
      <c r="D31" s="137"/>
      <c r="E31" s="137"/>
      <c r="F31" s="137"/>
      <c r="G31" s="137"/>
      <c r="H31" s="137"/>
      <c r="I31" s="137"/>
      <c r="J31" s="138"/>
      <c r="K31" s="91"/>
    </row>
    <row r="32" spans="1:14" ht="21.75" customHeight="1" x14ac:dyDescent="0.25">
      <c r="A32" s="15"/>
      <c r="B32" s="16"/>
      <c r="C32" s="136"/>
      <c r="D32" s="137"/>
      <c r="E32" s="137"/>
      <c r="F32" s="137"/>
      <c r="G32" s="137"/>
      <c r="H32" s="137"/>
      <c r="I32" s="137"/>
      <c r="J32" s="138"/>
      <c r="K32" s="91"/>
    </row>
    <row r="33" spans="1:24" ht="21.75" customHeight="1" x14ac:dyDescent="0.25">
      <c r="A33" s="15"/>
      <c r="B33" s="16"/>
      <c r="C33" s="136"/>
      <c r="D33" s="137"/>
      <c r="E33" s="137"/>
      <c r="F33" s="137"/>
      <c r="G33" s="137"/>
      <c r="H33" s="137"/>
      <c r="I33" s="137"/>
      <c r="J33" s="138"/>
      <c r="K33" s="91"/>
    </row>
    <row r="34" spans="1:24" ht="21.75" customHeight="1" x14ac:dyDescent="0.25">
      <c r="A34" s="15"/>
      <c r="B34" s="16"/>
      <c r="C34" s="136"/>
      <c r="D34" s="137"/>
      <c r="E34" s="137"/>
      <c r="F34" s="137"/>
      <c r="G34" s="137"/>
      <c r="H34" s="137"/>
      <c r="I34" s="137"/>
      <c r="J34" s="138"/>
      <c r="K34" s="91"/>
    </row>
    <row r="35" spans="1:24" ht="21.75" customHeight="1" x14ac:dyDescent="0.25">
      <c r="A35" s="15"/>
      <c r="B35" s="16"/>
      <c r="C35" s="136"/>
      <c r="D35" s="137"/>
      <c r="E35" s="137"/>
      <c r="F35" s="137"/>
      <c r="G35" s="137"/>
      <c r="H35" s="137"/>
      <c r="I35" s="137"/>
      <c r="J35" s="138"/>
      <c r="K35" s="91"/>
    </row>
    <row r="36" spans="1:24" ht="21.75" customHeight="1" x14ac:dyDescent="0.25">
      <c r="A36" s="15"/>
      <c r="B36" s="16"/>
      <c r="C36" s="136"/>
      <c r="D36" s="137"/>
      <c r="E36" s="137"/>
      <c r="F36" s="137"/>
      <c r="G36" s="137"/>
      <c r="H36" s="137"/>
      <c r="I36" s="137"/>
      <c r="J36" s="138"/>
      <c r="K36" s="91"/>
    </row>
    <row r="37" spans="1:24" ht="21.75" customHeight="1" x14ac:dyDescent="0.25">
      <c r="A37" s="15"/>
      <c r="B37" s="16"/>
      <c r="C37" s="136"/>
      <c r="D37" s="137"/>
      <c r="E37" s="137"/>
      <c r="F37" s="137"/>
      <c r="G37" s="137"/>
      <c r="H37" s="137"/>
      <c r="I37" s="137"/>
      <c r="J37" s="138"/>
      <c r="K37" s="91"/>
    </row>
    <row r="38" spans="1:24" ht="21.75" customHeight="1" x14ac:dyDescent="0.25">
      <c r="A38" s="15"/>
      <c r="B38" s="16"/>
      <c r="C38" s="136"/>
      <c r="D38" s="137"/>
      <c r="E38" s="137"/>
      <c r="F38" s="137"/>
      <c r="G38" s="137"/>
      <c r="H38" s="137"/>
      <c r="I38" s="137"/>
      <c r="J38" s="138"/>
      <c r="K38" s="91"/>
    </row>
    <row r="39" spans="1:24" ht="3.75" customHeight="1" x14ac:dyDescent="0.25">
      <c r="A39" s="6"/>
      <c r="B39" s="192"/>
      <c r="C39" s="116"/>
      <c r="D39" s="116"/>
      <c r="E39" s="116"/>
      <c r="F39" s="116"/>
      <c r="G39" s="116"/>
      <c r="H39" s="116"/>
      <c r="I39" s="116"/>
      <c r="J39" s="116"/>
      <c r="K39" s="91"/>
    </row>
    <row r="40" spans="1:24" ht="19.5" customHeight="1" thickBot="1" x14ac:dyDescent="0.4">
      <c r="A40" s="17" t="s">
        <v>36</v>
      </c>
      <c r="B40" s="193" t="s">
        <v>66</v>
      </c>
      <c r="C40" s="193"/>
      <c r="D40" s="193"/>
      <c r="E40" s="193"/>
      <c r="F40" s="193"/>
      <c r="G40" s="193"/>
      <c r="H40" s="193"/>
      <c r="I40" s="193"/>
      <c r="J40" s="193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ht="31.15" customHeight="1" thickTop="1" x14ac:dyDescent="0.25">
      <c r="A41" s="1" t="s">
        <v>25</v>
      </c>
      <c r="B41" s="154" t="s">
        <v>108</v>
      </c>
      <c r="C41" s="154"/>
      <c r="D41" s="154"/>
      <c r="E41" s="64"/>
      <c r="F41" s="4"/>
      <c r="G41" s="130" t="s">
        <v>46</v>
      </c>
      <c r="H41" s="131"/>
      <c r="I41" s="131"/>
      <c r="J41" s="132"/>
      <c r="K41" s="91"/>
      <c r="T41" s="89"/>
    </row>
    <row r="42" spans="1:24" ht="30.75" customHeight="1" thickBot="1" x14ac:dyDescent="0.3">
      <c r="A42" s="1" t="s">
        <v>26</v>
      </c>
      <c r="B42" s="155" t="s">
        <v>30</v>
      </c>
      <c r="C42" s="155"/>
      <c r="D42" s="155"/>
      <c r="E42" s="18"/>
      <c r="F42" s="4"/>
      <c r="G42" s="19" t="s">
        <v>13</v>
      </c>
      <c r="H42" s="20" t="s">
        <v>43</v>
      </c>
      <c r="I42" s="21" t="s">
        <v>13</v>
      </c>
      <c r="J42" s="22" t="s">
        <v>43</v>
      </c>
      <c r="K42" s="91"/>
      <c r="L42" s="23" t="s">
        <v>60</v>
      </c>
      <c r="M42" s="96" t="s">
        <v>125</v>
      </c>
      <c r="N42" s="23" t="s">
        <v>61</v>
      </c>
      <c r="O42" s="23" t="s">
        <v>60</v>
      </c>
      <c r="P42" s="96" t="s">
        <v>125</v>
      </c>
      <c r="Q42" s="23" t="s">
        <v>61</v>
      </c>
      <c r="S42" s="139" t="s">
        <v>31</v>
      </c>
      <c r="T42" s="139"/>
      <c r="U42" s="139"/>
      <c r="V42" s="69" t="str">
        <f>IFERROR($V43/$E42,"")</f>
        <v/>
      </c>
    </row>
    <row r="43" spans="1:24" ht="28.15" customHeight="1" x14ac:dyDescent="0.25">
      <c r="A43" s="1" t="s">
        <v>29</v>
      </c>
      <c r="B43" s="155" t="s">
        <v>35</v>
      </c>
      <c r="C43" s="155"/>
      <c r="D43" s="155"/>
      <c r="E43" s="62"/>
      <c r="F43" s="4"/>
      <c r="G43" s="25"/>
      <c r="H43" s="26"/>
      <c r="I43" s="27"/>
      <c r="J43" s="28"/>
      <c r="K43" s="90"/>
      <c r="L43" s="29" t="s">
        <v>62</v>
      </c>
      <c r="M43" s="29" t="s">
        <v>62</v>
      </c>
      <c r="N43" s="29" t="s">
        <v>62</v>
      </c>
      <c r="O43" s="104" t="str">
        <f>IF(I43="","",I43-G56)</f>
        <v/>
      </c>
      <c r="P43" s="104" t="str">
        <f>IF(J43="","",ABS(AVERAGE(H56,J43)))</f>
        <v/>
      </c>
      <c r="Q43" s="104" t="str">
        <f t="shared" ref="Q43:Q53" si="0">IFERROR(O43*P43,"")</f>
        <v/>
      </c>
      <c r="S43" s="139" t="s">
        <v>32</v>
      </c>
      <c r="T43" s="139"/>
      <c r="U43" s="139"/>
      <c r="V43" s="69" t="str">
        <f>IF(SUM($N44:$N56,$Q43:$Q56)&lt;=0,"",ROUND(SUM($N44:$N56,$Q43:$Q56),1))</f>
        <v/>
      </c>
    </row>
    <row r="44" spans="1:24" ht="28.9" customHeight="1" x14ac:dyDescent="0.25">
      <c r="A44" s="1" t="s">
        <v>33</v>
      </c>
      <c r="B44" s="139" t="s">
        <v>57</v>
      </c>
      <c r="C44" s="139"/>
      <c r="D44" s="139"/>
      <c r="E44" s="34"/>
      <c r="F44" s="4"/>
      <c r="G44" s="18"/>
      <c r="H44" s="30"/>
      <c r="I44" s="31"/>
      <c r="J44" s="32"/>
      <c r="K44" s="90"/>
      <c r="L44" s="104" t="str">
        <f t="shared" ref="L44:L53" si="1">IF(G44="","",G44-G43)</f>
        <v/>
      </c>
      <c r="M44" s="104" t="str">
        <f t="shared" ref="M44:M53" si="2">IF(H44="","",ABS(AVERAGE(H43:H44)))</f>
        <v/>
      </c>
      <c r="N44" s="104" t="str">
        <f t="shared" ref="N44:N53" si="3">IFERROR(L44*M44,"")</f>
        <v/>
      </c>
      <c r="O44" s="104" t="str">
        <f t="shared" ref="O44:O53" si="4">IF(I44="","",I44-I43)</f>
        <v/>
      </c>
      <c r="P44" s="104" t="str">
        <f t="shared" ref="P44:P53" si="5">IF(J44="","",ABS(AVERAGE(J43:J44)))</f>
        <v/>
      </c>
      <c r="Q44" s="104" t="str">
        <f t="shared" si="0"/>
        <v/>
      </c>
      <c r="S44" s="127" t="s">
        <v>50</v>
      </c>
      <c r="T44" s="128"/>
      <c r="U44" s="129"/>
      <c r="V44" s="100" t="str">
        <f>IF(C47="","",ROUND(C47/$E$42,1))</f>
        <v/>
      </c>
    </row>
    <row r="45" spans="1:24" ht="27" customHeight="1" x14ac:dyDescent="0.25">
      <c r="A45" s="1" t="s">
        <v>34</v>
      </c>
      <c r="B45" s="139" t="s">
        <v>58</v>
      </c>
      <c r="C45" s="139"/>
      <c r="D45" s="139"/>
      <c r="E45" s="62"/>
      <c r="F45" s="4"/>
      <c r="G45" s="18"/>
      <c r="H45" s="30"/>
      <c r="I45" s="33"/>
      <c r="J45" s="32"/>
      <c r="K45" s="90"/>
      <c r="L45" s="104" t="str">
        <f t="shared" si="1"/>
        <v/>
      </c>
      <c r="M45" s="104" t="str">
        <f t="shared" si="2"/>
        <v/>
      </c>
      <c r="N45" s="104" t="str">
        <f t="shared" si="3"/>
        <v/>
      </c>
      <c r="O45" s="104" t="str">
        <f t="shared" si="4"/>
        <v/>
      </c>
      <c r="P45" s="104" t="str">
        <f t="shared" si="5"/>
        <v/>
      </c>
      <c r="Q45" s="104" t="str">
        <f t="shared" si="0"/>
        <v/>
      </c>
      <c r="S45" s="168" t="s">
        <v>124</v>
      </c>
      <c r="T45" s="169"/>
      <c r="U45" s="170"/>
      <c r="V45" s="88" t="str">
        <f>IF($E$42="","",ROUND($E$42/V42,1))</f>
        <v/>
      </c>
    </row>
    <row r="46" spans="1:24" ht="30" customHeight="1" x14ac:dyDescent="0.25">
      <c r="A46" s="1" t="s">
        <v>55</v>
      </c>
      <c r="B46" s="61" t="s">
        <v>56</v>
      </c>
      <c r="C46" s="149"/>
      <c r="D46" s="183"/>
      <c r="E46" s="150"/>
      <c r="F46" s="4"/>
      <c r="G46" s="18"/>
      <c r="H46" s="30"/>
      <c r="I46" s="33"/>
      <c r="J46" s="32"/>
      <c r="K46" s="90"/>
      <c r="L46" s="104" t="str">
        <f t="shared" si="1"/>
        <v/>
      </c>
      <c r="M46" s="104" t="str">
        <f t="shared" si="2"/>
        <v/>
      </c>
      <c r="N46" s="104" t="str">
        <f t="shared" si="3"/>
        <v/>
      </c>
      <c r="O46" s="104" t="str">
        <f t="shared" si="4"/>
        <v/>
      </c>
      <c r="P46" s="104" t="str">
        <f t="shared" si="5"/>
        <v/>
      </c>
      <c r="Q46" s="104" t="str">
        <f t="shared" si="0"/>
        <v/>
      </c>
      <c r="S46" s="127" t="s">
        <v>126</v>
      </c>
      <c r="T46" s="128"/>
      <c r="U46" s="129"/>
      <c r="V46" s="80"/>
    </row>
    <row r="47" spans="1:24" ht="28.5" customHeight="1" x14ac:dyDescent="0.25">
      <c r="A47" s="1" t="s">
        <v>24</v>
      </c>
      <c r="B47" s="77" t="s">
        <v>104</v>
      </c>
      <c r="C47" s="171"/>
      <c r="D47" s="171"/>
      <c r="E47" s="171"/>
      <c r="F47" s="4"/>
      <c r="G47" s="25"/>
      <c r="H47" s="26"/>
      <c r="I47" s="27"/>
      <c r="J47" s="28"/>
      <c r="K47" s="90"/>
      <c r="L47" s="104" t="str">
        <f t="shared" si="1"/>
        <v/>
      </c>
      <c r="M47" s="104" t="str">
        <f t="shared" si="2"/>
        <v/>
      </c>
      <c r="N47" s="104" t="str">
        <f t="shared" si="3"/>
        <v/>
      </c>
      <c r="O47" s="104" t="str">
        <f t="shared" si="4"/>
        <v/>
      </c>
      <c r="P47" s="104" t="str">
        <f t="shared" si="5"/>
        <v/>
      </c>
      <c r="Q47" s="104" t="str">
        <f t="shared" si="0"/>
        <v/>
      </c>
      <c r="S47" s="168" t="s">
        <v>76</v>
      </c>
      <c r="T47" s="169"/>
      <c r="U47" s="97"/>
      <c r="V47" s="98"/>
    </row>
    <row r="48" spans="1:24" ht="21.75" customHeight="1" x14ac:dyDescent="0.25">
      <c r="F48" s="4"/>
      <c r="G48" s="25"/>
      <c r="H48" s="26"/>
      <c r="I48" s="27"/>
      <c r="J48" s="28"/>
      <c r="K48" s="90"/>
      <c r="L48" s="104" t="str">
        <f t="shared" si="1"/>
        <v/>
      </c>
      <c r="M48" s="104" t="str">
        <f t="shared" si="2"/>
        <v/>
      </c>
      <c r="N48" s="104" t="str">
        <f t="shared" si="3"/>
        <v/>
      </c>
      <c r="O48" s="104" t="str">
        <f t="shared" si="4"/>
        <v/>
      </c>
      <c r="P48" s="104" t="str">
        <f t="shared" si="5"/>
        <v/>
      </c>
      <c r="Q48" s="104" t="str">
        <f t="shared" si="0"/>
        <v/>
      </c>
    </row>
    <row r="49" spans="1:23" ht="21.75" customHeight="1" x14ac:dyDescent="0.25">
      <c r="A49" s="92"/>
      <c r="B49" s="93"/>
      <c r="C49" s="95"/>
      <c r="D49" s="95"/>
      <c r="E49" s="95"/>
      <c r="F49" s="4"/>
      <c r="G49" s="25"/>
      <c r="H49" s="26"/>
      <c r="I49" s="27"/>
      <c r="J49" s="28"/>
      <c r="K49" s="90"/>
      <c r="L49" s="104" t="str">
        <f t="shared" si="1"/>
        <v/>
      </c>
      <c r="M49" s="104" t="str">
        <f t="shared" si="2"/>
        <v/>
      </c>
      <c r="N49" s="104" t="str">
        <f t="shared" si="3"/>
        <v/>
      </c>
      <c r="O49" s="104" t="str">
        <f t="shared" si="4"/>
        <v/>
      </c>
      <c r="P49" s="104" t="str">
        <f t="shared" si="5"/>
        <v/>
      </c>
      <c r="Q49" s="104" t="str">
        <f t="shared" si="0"/>
        <v/>
      </c>
    </row>
    <row r="50" spans="1:23" ht="21.75" customHeight="1" x14ac:dyDescent="0.25">
      <c r="A50" s="92"/>
      <c r="B50" s="94"/>
      <c r="C50" s="12"/>
      <c r="D50" s="12"/>
      <c r="E50" s="12"/>
      <c r="F50" s="4"/>
      <c r="G50" s="25"/>
      <c r="H50" s="26"/>
      <c r="I50" s="27"/>
      <c r="J50" s="28"/>
      <c r="K50" s="90"/>
      <c r="L50" s="104" t="str">
        <f t="shared" si="1"/>
        <v/>
      </c>
      <c r="M50" s="104" t="str">
        <f t="shared" si="2"/>
        <v/>
      </c>
      <c r="N50" s="104" t="str">
        <f t="shared" si="3"/>
        <v/>
      </c>
      <c r="O50" s="104" t="str">
        <f t="shared" si="4"/>
        <v/>
      </c>
      <c r="P50" s="104" t="str">
        <f t="shared" si="5"/>
        <v/>
      </c>
      <c r="Q50" s="104" t="str">
        <f t="shared" si="0"/>
        <v/>
      </c>
    </row>
    <row r="51" spans="1:23" ht="21.75" customHeight="1" x14ac:dyDescent="0.25">
      <c r="A51" s="92"/>
      <c r="B51" s="94"/>
      <c r="C51" s="12"/>
      <c r="D51" s="12"/>
      <c r="E51" s="12"/>
      <c r="F51" s="4"/>
      <c r="G51" s="25"/>
      <c r="H51" s="26"/>
      <c r="I51" s="27"/>
      <c r="J51" s="28"/>
      <c r="K51" s="90"/>
      <c r="L51" s="104" t="str">
        <f t="shared" si="1"/>
        <v/>
      </c>
      <c r="M51" s="104" t="str">
        <f t="shared" si="2"/>
        <v/>
      </c>
      <c r="N51" s="104" t="str">
        <f t="shared" si="3"/>
        <v/>
      </c>
      <c r="O51" s="104" t="str">
        <f t="shared" si="4"/>
        <v/>
      </c>
      <c r="P51" s="104" t="str">
        <f t="shared" si="5"/>
        <v/>
      </c>
      <c r="Q51" s="104" t="str">
        <f t="shared" si="0"/>
        <v/>
      </c>
    </row>
    <row r="52" spans="1:23" ht="21.75" customHeight="1" x14ac:dyDescent="0.25">
      <c r="A52" s="92"/>
      <c r="B52" s="92"/>
      <c r="C52" s="59"/>
      <c r="D52" s="59"/>
      <c r="E52" s="59"/>
      <c r="F52" s="4"/>
      <c r="G52" s="25"/>
      <c r="H52" s="26"/>
      <c r="I52" s="27"/>
      <c r="J52" s="28"/>
      <c r="K52" s="90"/>
      <c r="L52" s="104" t="str">
        <f t="shared" si="1"/>
        <v/>
      </c>
      <c r="M52" s="104" t="str">
        <f t="shared" si="2"/>
        <v/>
      </c>
      <c r="N52" s="104" t="str">
        <f t="shared" si="3"/>
        <v/>
      </c>
      <c r="O52" s="104" t="str">
        <f t="shared" si="4"/>
        <v/>
      </c>
      <c r="P52" s="104" t="str">
        <f t="shared" si="5"/>
        <v/>
      </c>
      <c r="Q52" s="104" t="str">
        <f t="shared" si="0"/>
        <v/>
      </c>
    </row>
    <row r="53" spans="1:23" ht="21.75" customHeight="1" x14ac:dyDescent="0.25">
      <c r="F53" s="4"/>
      <c r="G53" s="25"/>
      <c r="H53" s="26"/>
      <c r="I53" s="27"/>
      <c r="J53" s="28"/>
      <c r="K53" s="90"/>
      <c r="L53" s="104" t="str">
        <f t="shared" si="1"/>
        <v/>
      </c>
      <c r="M53" s="104" t="str">
        <f t="shared" si="2"/>
        <v/>
      </c>
      <c r="N53" s="104" t="str">
        <f t="shared" si="3"/>
        <v/>
      </c>
      <c r="O53" s="104" t="str">
        <f t="shared" si="4"/>
        <v/>
      </c>
      <c r="P53" s="104" t="str">
        <f t="shared" si="5"/>
        <v/>
      </c>
      <c r="Q53" s="104" t="str">
        <f t="shared" si="0"/>
        <v/>
      </c>
    </row>
    <row r="54" spans="1:23" ht="21.75" customHeight="1" x14ac:dyDescent="0.25">
      <c r="F54" s="4"/>
      <c r="G54" s="25"/>
      <c r="H54" s="26"/>
      <c r="I54" s="74"/>
      <c r="J54" s="66"/>
      <c r="K54" s="90"/>
      <c r="L54" s="104"/>
      <c r="M54" s="104"/>
      <c r="N54" s="104"/>
      <c r="O54" s="104"/>
      <c r="P54" s="104"/>
      <c r="Q54" s="104"/>
    </row>
    <row r="55" spans="1:23" ht="21.75" customHeight="1" x14ac:dyDescent="0.25">
      <c r="F55" s="4"/>
      <c r="G55" s="25"/>
      <c r="H55" s="26"/>
      <c r="I55" s="74"/>
      <c r="J55" s="66"/>
      <c r="K55" s="90"/>
      <c r="L55" s="104"/>
      <c r="M55" s="104"/>
      <c r="N55" s="104"/>
      <c r="O55" s="104"/>
      <c r="P55" s="104"/>
      <c r="Q55" s="104"/>
    </row>
    <row r="56" spans="1:23" ht="21.75" customHeight="1" x14ac:dyDescent="0.25">
      <c r="B56" s="6"/>
      <c r="C56" s="35"/>
      <c r="D56" s="35"/>
      <c r="E56" s="35"/>
      <c r="G56" s="36"/>
      <c r="H56" s="37"/>
      <c r="I56" s="38"/>
      <c r="J56" s="39"/>
      <c r="K56" s="76"/>
      <c r="L56" s="104" t="str">
        <f>IF(G56="","",G56-G53)</f>
        <v/>
      </c>
      <c r="M56" s="104" t="str">
        <f>IF(H56="","",ABS(AVERAGE(H53:H56)))</f>
        <v/>
      </c>
      <c r="N56" s="104" t="str">
        <f>IFERROR(L56*M56,"")</f>
        <v/>
      </c>
      <c r="O56" s="104" t="str">
        <f>IF(I56="","",I56-I53)</f>
        <v/>
      </c>
      <c r="P56" s="104" t="str">
        <f>IF(J56="","",ABS(AVERAGE(J53:J56)))</f>
        <v/>
      </c>
      <c r="Q56" s="104" t="str">
        <f>IFERROR(O56*P56,"")</f>
        <v/>
      </c>
    </row>
    <row r="57" spans="1:23" ht="21.75" customHeight="1" x14ac:dyDescent="0.25">
      <c r="B57" s="6"/>
      <c r="C57" s="70"/>
      <c r="D57" s="70"/>
      <c r="E57" s="70"/>
      <c r="F57" s="70"/>
      <c r="G57" s="70"/>
      <c r="H57" s="70"/>
      <c r="I57" s="70"/>
      <c r="J57" s="70"/>
      <c r="K57" s="76"/>
    </row>
    <row r="58" spans="1:23" ht="21.75" customHeight="1" x14ac:dyDescent="0.25">
      <c r="B58" s="6"/>
      <c r="C58" s="70"/>
      <c r="D58" s="70"/>
      <c r="E58" s="70"/>
      <c r="F58" s="70"/>
      <c r="G58" s="70"/>
      <c r="H58" s="70"/>
      <c r="I58" s="70"/>
      <c r="J58" s="70"/>
      <c r="K58" s="76"/>
    </row>
    <row r="59" spans="1:23" ht="21.75" customHeight="1" x14ac:dyDescent="0.25">
      <c r="B59" s="6"/>
      <c r="C59" s="70"/>
      <c r="D59" s="70"/>
      <c r="E59" s="70"/>
      <c r="F59" s="70"/>
      <c r="G59" s="70"/>
      <c r="H59" s="70"/>
      <c r="I59" s="70"/>
      <c r="J59" s="70"/>
      <c r="K59" s="76"/>
    </row>
    <row r="60" spans="1:23" ht="21.75" customHeight="1" x14ac:dyDescent="0.25">
      <c r="B60" s="6"/>
      <c r="C60" s="35"/>
      <c r="D60" s="35"/>
      <c r="E60" s="35"/>
      <c r="F60" s="35"/>
      <c r="G60" s="35"/>
      <c r="H60" s="35"/>
      <c r="I60" s="35"/>
      <c r="J60" s="35"/>
      <c r="K60" s="76"/>
    </row>
    <row r="61" spans="1:23" ht="21.75" customHeight="1" x14ac:dyDescent="0.25">
      <c r="B61" s="6"/>
      <c r="C61" s="35"/>
      <c r="D61" s="35"/>
      <c r="E61" s="35"/>
      <c r="F61" s="35"/>
      <c r="G61" s="35"/>
      <c r="H61" s="35"/>
      <c r="I61" s="35"/>
      <c r="J61" s="35"/>
      <c r="K61" s="76"/>
    </row>
    <row r="62" spans="1:23" ht="21.75" customHeight="1" x14ac:dyDescent="0.25">
      <c r="B62" s="6"/>
      <c r="C62" s="35"/>
      <c r="D62" s="35"/>
      <c r="E62" s="35"/>
      <c r="F62" s="35"/>
      <c r="G62" s="35"/>
      <c r="H62" s="35"/>
      <c r="I62" s="35"/>
      <c r="J62" s="35"/>
      <c r="K62" s="76"/>
    </row>
    <row r="63" spans="1:23" ht="45" customHeight="1" x14ac:dyDescent="0.25"/>
    <row r="64" spans="1:23" ht="19.5" customHeight="1" thickBot="1" x14ac:dyDescent="0.3">
      <c r="A64" s="2" t="s">
        <v>37</v>
      </c>
      <c r="B64" s="151" t="s">
        <v>117</v>
      </c>
      <c r="C64" s="151"/>
      <c r="D64" s="151"/>
      <c r="E64" s="151"/>
      <c r="F64" s="151"/>
      <c r="G64" s="151"/>
      <c r="H64" s="151"/>
      <c r="I64" s="151"/>
      <c r="J64" s="151"/>
      <c r="K64" s="78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</row>
    <row r="65" spans="1:20" ht="26.25" customHeight="1" thickTop="1" x14ac:dyDescent="0.25">
      <c r="A65" s="1" t="s">
        <v>25</v>
      </c>
      <c r="B65" s="141" t="s">
        <v>106</v>
      </c>
      <c r="C65" s="142"/>
      <c r="D65" s="143"/>
      <c r="E65" s="25">
        <v>100</v>
      </c>
      <c r="F65" s="4"/>
      <c r="G65" s="140" t="s">
        <v>128</v>
      </c>
      <c r="H65" s="140"/>
      <c r="I65" s="140"/>
      <c r="J65" s="101" t="str">
        <f>IF(E42="","",20*E42)</f>
        <v/>
      </c>
      <c r="K65" s="40"/>
    </row>
    <row r="66" spans="1:20" ht="9.75" customHeight="1" x14ac:dyDescent="0.25"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20" ht="15.75" customHeight="1" x14ac:dyDescent="0.25">
      <c r="A67" s="1" t="s">
        <v>26</v>
      </c>
      <c r="B67" s="4" t="s">
        <v>118</v>
      </c>
      <c r="C67" s="4"/>
      <c r="D67" s="4"/>
      <c r="E67" s="4"/>
      <c r="F67" s="4"/>
      <c r="G67" s="4"/>
      <c r="H67" s="4"/>
      <c r="I67" s="4"/>
      <c r="J67" s="4"/>
      <c r="K67" s="40"/>
    </row>
    <row r="68" spans="1:20" x14ac:dyDescent="0.25">
      <c r="B68" s="3"/>
      <c r="C68" s="32" t="s">
        <v>0</v>
      </c>
      <c r="D68" s="32" t="s">
        <v>1</v>
      </c>
      <c r="E68" s="32" t="s">
        <v>2</v>
      </c>
      <c r="F68" s="32" t="s">
        <v>3</v>
      </c>
      <c r="G68" s="32" t="s">
        <v>4</v>
      </c>
      <c r="H68" s="32" t="s">
        <v>5</v>
      </c>
      <c r="I68" s="32" t="s">
        <v>14</v>
      </c>
      <c r="J68" s="32" t="s">
        <v>15</v>
      </c>
      <c r="K68" s="40"/>
      <c r="L68" s="65"/>
      <c r="M68" s="67" t="s">
        <v>0</v>
      </c>
      <c r="N68" s="67" t="s">
        <v>1</v>
      </c>
      <c r="O68" s="67" t="s">
        <v>2</v>
      </c>
      <c r="P68" s="67" t="s">
        <v>3</v>
      </c>
      <c r="Q68" s="67" t="s">
        <v>4</v>
      </c>
      <c r="R68" s="67" t="s">
        <v>5</v>
      </c>
      <c r="S68" s="67" t="s">
        <v>14</v>
      </c>
      <c r="T68" s="67" t="s">
        <v>15</v>
      </c>
    </row>
    <row r="69" spans="1:20" ht="37.9" customHeight="1" x14ac:dyDescent="0.25">
      <c r="B69" s="9" t="s">
        <v>64</v>
      </c>
      <c r="C69" s="32"/>
      <c r="D69" s="32"/>
      <c r="E69" s="32"/>
      <c r="F69" s="32"/>
      <c r="G69" s="32"/>
      <c r="H69" s="32"/>
      <c r="I69" s="32"/>
      <c r="J69" s="32"/>
      <c r="K69" s="40"/>
      <c r="L69" s="9" t="s">
        <v>109</v>
      </c>
      <c r="M69" s="43" t="str">
        <f>IF(OR(C69="",C70=""),"",C70-C69)</f>
        <v/>
      </c>
      <c r="N69" s="43" t="str">
        <f>IF(OR(D69="",D70=""),"",D70-D69)</f>
        <v/>
      </c>
      <c r="O69" s="43" t="str">
        <f>IF(OR(E69="",E70=""),"",E70-E69)</f>
        <v/>
      </c>
      <c r="P69" s="43" t="str">
        <f t="shared" ref="P69:T69" si="6">IF(OR(F69="",F70=""),"",F70-F69)</f>
        <v/>
      </c>
      <c r="Q69" s="43" t="str">
        <f t="shared" si="6"/>
        <v/>
      </c>
      <c r="R69" s="43" t="str">
        <f t="shared" si="6"/>
        <v/>
      </c>
      <c r="S69" s="43" t="str">
        <f t="shared" si="6"/>
        <v/>
      </c>
      <c r="T69" s="43" t="str">
        <f t="shared" si="6"/>
        <v/>
      </c>
    </row>
    <row r="70" spans="1:20" ht="37.9" customHeight="1" x14ac:dyDescent="0.25">
      <c r="B70" s="9" t="s">
        <v>65</v>
      </c>
      <c r="C70" s="32"/>
      <c r="D70" s="32"/>
      <c r="E70" s="32"/>
      <c r="F70" s="32"/>
      <c r="G70" s="32"/>
      <c r="H70" s="32"/>
      <c r="I70" s="32"/>
      <c r="J70" s="32"/>
      <c r="K70" s="40"/>
      <c r="L70" s="9" t="s">
        <v>102</v>
      </c>
      <c r="M70" s="24" t="str">
        <f>IFERROR(C71/C72,"")</f>
        <v/>
      </c>
      <c r="N70" s="24" t="str">
        <f>IFERROR(D71/D72,"")</f>
        <v/>
      </c>
      <c r="O70" s="24" t="str">
        <f>IFERROR(E71/E72,"")</f>
        <v/>
      </c>
      <c r="P70" s="24" t="str">
        <f t="shared" ref="P70:T70" si="7">IFERROR(F71/F72,"")</f>
        <v/>
      </c>
      <c r="Q70" s="24" t="str">
        <f t="shared" si="7"/>
        <v/>
      </c>
      <c r="R70" s="24" t="str">
        <f t="shared" si="7"/>
        <v/>
      </c>
      <c r="S70" s="24" t="str">
        <f t="shared" si="7"/>
        <v/>
      </c>
      <c r="T70" s="24" t="str">
        <f t="shared" si="7"/>
        <v/>
      </c>
    </row>
    <row r="71" spans="1:20" ht="37.9" customHeight="1" x14ac:dyDescent="0.25">
      <c r="B71" s="3" t="s">
        <v>38</v>
      </c>
      <c r="C71" s="41"/>
      <c r="D71" s="41"/>
      <c r="E71" s="41"/>
      <c r="F71" s="41"/>
      <c r="G71" s="41"/>
      <c r="H71" s="41"/>
      <c r="I71" s="41"/>
      <c r="J71" s="41"/>
      <c r="K71" s="40"/>
      <c r="L71" s="5" t="s">
        <v>39</v>
      </c>
      <c r="M71" s="24" t="str">
        <f t="shared" ref="M71:T71" si="8">IFERROR(M70*M69,"")</f>
        <v/>
      </c>
      <c r="N71" s="24" t="str">
        <f t="shared" si="8"/>
        <v/>
      </c>
      <c r="O71" s="24" t="str">
        <f t="shared" si="8"/>
        <v/>
      </c>
      <c r="P71" s="24" t="str">
        <f t="shared" si="8"/>
        <v/>
      </c>
      <c r="Q71" s="24" t="str">
        <f t="shared" si="8"/>
        <v/>
      </c>
      <c r="R71" s="24" t="str">
        <f t="shared" si="8"/>
        <v/>
      </c>
      <c r="S71" s="24" t="str">
        <f t="shared" si="8"/>
        <v/>
      </c>
      <c r="T71" s="24" t="str">
        <f t="shared" si="8"/>
        <v/>
      </c>
    </row>
    <row r="72" spans="1:20" ht="37.9" customHeight="1" x14ac:dyDescent="0.25">
      <c r="B72" s="3" t="s">
        <v>45</v>
      </c>
      <c r="C72" s="41"/>
      <c r="D72" s="41"/>
      <c r="E72" s="41"/>
      <c r="F72" s="41"/>
      <c r="G72" s="41"/>
      <c r="H72" s="41"/>
      <c r="I72" s="41"/>
      <c r="J72" s="41"/>
      <c r="K72" s="40"/>
      <c r="L72" s="9" t="s">
        <v>50</v>
      </c>
      <c r="M72" s="24" t="str">
        <f>IFERROR(C74/C73,"")</f>
        <v/>
      </c>
      <c r="N72" s="24" t="str">
        <f>IFERROR(D74/D73,"")</f>
        <v/>
      </c>
      <c r="O72" s="24" t="str">
        <f>IFERROR(E74/E73,"")</f>
        <v/>
      </c>
      <c r="P72" s="24" t="str">
        <f t="shared" ref="P72:T72" si="9">IFERROR(F74/F73,"")</f>
        <v/>
      </c>
      <c r="Q72" s="24" t="str">
        <f t="shared" si="9"/>
        <v/>
      </c>
      <c r="R72" s="24" t="str">
        <f t="shared" si="9"/>
        <v/>
      </c>
      <c r="S72" s="24" t="str">
        <f t="shared" si="9"/>
        <v/>
      </c>
      <c r="T72" s="24" t="str">
        <f t="shared" si="9"/>
        <v/>
      </c>
    </row>
    <row r="73" spans="1:20" s="42" customFormat="1" ht="37.9" customHeight="1" x14ac:dyDescent="0.25">
      <c r="A73" s="1"/>
      <c r="B73" s="9" t="s">
        <v>30</v>
      </c>
      <c r="C73" s="41"/>
      <c r="D73" s="41"/>
      <c r="E73" s="41"/>
      <c r="F73" s="41"/>
      <c r="G73" s="41"/>
      <c r="H73" s="41"/>
      <c r="I73" s="41"/>
      <c r="J73" s="41"/>
      <c r="K73" s="40"/>
      <c r="L73" s="5" t="s">
        <v>51</v>
      </c>
      <c r="M73" s="24" t="str">
        <f>IFERROR(M72*M69,"")</f>
        <v/>
      </c>
      <c r="N73" s="24" t="str">
        <f t="shared" ref="N73:T73" si="10">IFERROR(N72*N69,"")</f>
        <v/>
      </c>
      <c r="O73" s="24" t="str">
        <f t="shared" si="10"/>
        <v/>
      </c>
      <c r="P73" s="24" t="str">
        <f t="shared" si="10"/>
        <v/>
      </c>
      <c r="Q73" s="24" t="str">
        <f t="shared" si="10"/>
        <v/>
      </c>
      <c r="R73" s="24" t="str">
        <f t="shared" si="10"/>
        <v/>
      </c>
      <c r="S73" s="24" t="str">
        <f t="shared" si="10"/>
        <v/>
      </c>
      <c r="T73" s="24" t="str">
        <f t="shared" si="10"/>
        <v/>
      </c>
    </row>
    <row r="74" spans="1:20" ht="37.9" customHeight="1" x14ac:dyDescent="0.25">
      <c r="B74" s="9" t="s">
        <v>77</v>
      </c>
      <c r="C74" s="41"/>
      <c r="D74" s="41"/>
      <c r="E74" s="41"/>
      <c r="F74" s="41"/>
      <c r="G74" s="41"/>
      <c r="H74" s="41"/>
      <c r="I74" s="41"/>
      <c r="J74" s="41"/>
      <c r="K74" s="40"/>
      <c r="L74" s="9" t="s">
        <v>103</v>
      </c>
      <c r="M74" s="24" t="str">
        <f>IFERROR(C73/C75,"")</f>
        <v/>
      </c>
      <c r="N74" s="24" t="str">
        <f>IFERROR(D73/D75,"")</f>
        <v/>
      </c>
      <c r="O74" s="24" t="str">
        <f>IFERROR(E73/E75,"")</f>
        <v/>
      </c>
      <c r="P74" s="24" t="str">
        <f t="shared" ref="P74:T74" si="11">IFERROR(F73/F75,"")</f>
        <v/>
      </c>
      <c r="Q74" s="24" t="str">
        <f t="shared" si="11"/>
        <v/>
      </c>
      <c r="R74" s="24" t="str">
        <f t="shared" si="11"/>
        <v/>
      </c>
      <c r="S74" s="24" t="str">
        <f t="shared" si="11"/>
        <v/>
      </c>
      <c r="T74" s="24" t="str">
        <f t="shared" si="11"/>
        <v/>
      </c>
    </row>
    <row r="75" spans="1:20" ht="37.9" customHeight="1" x14ac:dyDescent="0.25">
      <c r="B75" s="9" t="s">
        <v>53</v>
      </c>
      <c r="C75" s="41"/>
      <c r="D75" s="41"/>
      <c r="E75" s="41"/>
      <c r="F75" s="41"/>
      <c r="G75" s="41"/>
      <c r="H75" s="41"/>
      <c r="I75" s="41"/>
      <c r="J75" s="41"/>
      <c r="K75" s="40"/>
      <c r="L75" s="178" t="s">
        <v>105</v>
      </c>
      <c r="M75" s="179"/>
      <c r="N75" s="179"/>
      <c r="O75" s="24" t="str">
        <f>IF(SUM(M69:T69)=0,"",SUM(M69:T69))</f>
        <v/>
      </c>
    </row>
    <row r="76" spans="1:20" ht="9.75" customHeight="1" x14ac:dyDescent="0.25">
      <c r="L76" s="180" t="s">
        <v>6</v>
      </c>
      <c r="M76" s="181"/>
      <c r="N76" s="182"/>
      <c r="O76" s="102" t="str">
        <f>IFERROR(SUM(M71:T71)/O75,"")</f>
        <v/>
      </c>
      <c r="R76" s="67" t="s">
        <v>73</v>
      </c>
    </row>
    <row r="77" spans="1:20" ht="18" x14ac:dyDescent="0.25">
      <c r="A77" s="1" t="s">
        <v>27</v>
      </c>
      <c r="B77" s="4" t="s">
        <v>119</v>
      </c>
      <c r="C77" s="72"/>
      <c r="D77" s="72"/>
      <c r="E77" s="72"/>
      <c r="F77" s="72"/>
      <c r="G77" s="72"/>
      <c r="H77" s="72"/>
      <c r="I77" s="72"/>
      <c r="J77" s="73"/>
      <c r="L77" s="175" t="s">
        <v>52</v>
      </c>
      <c r="M77" s="176"/>
      <c r="N77" s="177"/>
      <c r="O77" s="69" t="str">
        <f>IFERROR(SUM(M73:T73)/O75,"")</f>
        <v/>
      </c>
      <c r="R77" s="67" t="s">
        <v>74</v>
      </c>
    </row>
    <row r="78" spans="1:20" x14ac:dyDescent="0.25">
      <c r="A78" s="15"/>
      <c r="B78" s="3"/>
      <c r="C78" s="66" t="s">
        <v>7</v>
      </c>
      <c r="D78" s="66" t="s">
        <v>8</v>
      </c>
      <c r="E78" s="66" t="s">
        <v>9</v>
      </c>
      <c r="F78" s="66" t="s">
        <v>10</v>
      </c>
      <c r="G78" s="66" t="s">
        <v>11</v>
      </c>
      <c r="H78" s="66" t="s">
        <v>12</v>
      </c>
      <c r="I78" s="66" t="s">
        <v>16</v>
      </c>
      <c r="J78" s="66" t="s">
        <v>17</v>
      </c>
      <c r="L78" s="175" t="s">
        <v>123</v>
      </c>
      <c r="M78" s="176"/>
      <c r="N78" s="177"/>
      <c r="O78" s="69" t="str">
        <f>IF(MAX(M74:T74)=0,"",MAX(M74:T74))</f>
        <v/>
      </c>
    </row>
    <row r="79" spans="1:20" x14ac:dyDescent="0.25">
      <c r="A79" s="15"/>
      <c r="B79" s="45" t="s">
        <v>75</v>
      </c>
      <c r="C79" s="32"/>
      <c r="D79" s="32"/>
      <c r="E79" s="32"/>
      <c r="F79" s="32"/>
      <c r="G79" s="32"/>
      <c r="H79" s="32"/>
      <c r="I79" s="32"/>
      <c r="J79" s="32"/>
      <c r="L79" s="172" t="s">
        <v>49</v>
      </c>
      <c r="M79" s="173"/>
      <c r="N79" s="174"/>
      <c r="O79" s="44" t="str">
        <f>IFERROR(O75/E65,"")</f>
        <v/>
      </c>
    </row>
    <row r="80" spans="1:20" ht="26.25" customHeight="1" x14ac:dyDescent="0.25">
      <c r="A80" s="15"/>
      <c r="B80" s="9" t="s">
        <v>78</v>
      </c>
      <c r="C80" s="18"/>
      <c r="D80" s="18"/>
      <c r="E80" s="18"/>
      <c r="F80" s="18"/>
      <c r="G80" s="18"/>
      <c r="H80" s="46"/>
      <c r="I80" s="46"/>
      <c r="J80" s="18"/>
      <c r="L80" s="103" t="s">
        <v>122</v>
      </c>
    </row>
    <row r="81" spans="1:20" ht="26.25" hidden="1" customHeight="1" x14ac:dyDescent="0.25">
      <c r="A81" s="15"/>
      <c r="B81" s="3"/>
      <c r="C81" s="24" t="str">
        <f>IF(C80="","",IF(C79="G",C80,0))</f>
        <v/>
      </c>
      <c r="D81" s="24" t="str">
        <f>IF(D80="","",IF(D79="G",D80,C81))</f>
        <v/>
      </c>
      <c r="E81" s="24" t="str">
        <f t="shared" ref="E81:J81" si="12">IF(E80="","",IF(E79="G",E80,D81))</f>
        <v/>
      </c>
      <c r="F81" s="24" t="str">
        <f>IF(F80="","",IF(F79="G",F80,E81))</f>
        <v/>
      </c>
      <c r="G81" s="24" t="str">
        <f t="shared" si="12"/>
        <v/>
      </c>
      <c r="H81" s="24" t="str">
        <f t="shared" si="12"/>
        <v/>
      </c>
      <c r="I81" s="24" t="str">
        <f t="shared" si="12"/>
        <v/>
      </c>
      <c r="J81" s="24" t="str">
        <f t="shared" si="12"/>
        <v/>
      </c>
    </row>
    <row r="82" spans="1:20" ht="26.25" customHeight="1" x14ac:dyDescent="0.25">
      <c r="A82" s="15"/>
      <c r="B82" s="3" t="s">
        <v>120</v>
      </c>
      <c r="C82" s="24"/>
      <c r="D82" s="24" t="str">
        <f>IFERROR(IF(OR(C81=0,D81-C81&lt;=0),"",D81-C81),"")</f>
        <v/>
      </c>
      <c r="E82" s="24" t="str">
        <f t="shared" ref="E82:J82" si="13">IFERROR(IF(OR(D81=0,E81-D81&lt;=0),"",E81-D81),"")</f>
        <v/>
      </c>
      <c r="F82" s="24" t="str">
        <f>IFERROR(IF(OR(E81=0,F81-E81&lt;=0),"",F81-E81),"")</f>
        <v/>
      </c>
      <c r="G82" s="24" t="str">
        <f t="shared" si="13"/>
        <v/>
      </c>
      <c r="H82" s="24" t="str">
        <f t="shared" si="13"/>
        <v/>
      </c>
      <c r="I82" s="24" t="str">
        <f t="shared" si="13"/>
        <v/>
      </c>
      <c r="J82" s="24" t="str">
        <f t="shared" si="13"/>
        <v/>
      </c>
      <c r="M82" s="67" t="s">
        <v>7</v>
      </c>
      <c r="N82" s="67" t="s">
        <v>8</v>
      </c>
      <c r="O82" s="67" t="s">
        <v>9</v>
      </c>
      <c r="P82" s="67" t="s">
        <v>10</v>
      </c>
      <c r="Q82" s="67" t="s">
        <v>11</v>
      </c>
      <c r="R82" s="67" t="s">
        <v>12</v>
      </c>
      <c r="S82" s="67" t="s">
        <v>16</v>
      </c>
      <c r="T82" s="67" t="s">
        <v>17</v>
      </c>
    </row>
    <row r="83" spans="1:20" ht="26.25" customHeight="1" x14ac:dyDescent="0.25">
      <c r="A83" s="15"/>
      <c r="B83" s="68" t="s">
        <v>42</v>
      </c>
      <c r="C83" s="18"/>
      <c r="D83" s="18"/>
      <c r="E83" s="18"/>
      <c r="F83" s="18"/>
      <c r="G83" s="18"/>
      <c r="H83" s="46"/>
      <c r="I83" s="46"/>
      <c r="J83" s="18"/>
      <c r="L83" s="9" t="s">
        <v>41</v>
      </c>
      <c r="M83" s="24" t="s">
        <v>40</v>
      </c>
      <c r="N83" s="24" t="str">
        <f>IFERROR(D82/$E$42,"")</f>
        <v/>
      </c>
      <c r="O83" s="24" t="str">
        <f t="shared" ref="O83:T83" si="14">IFERROR(E82/$E$42,"")</f>
        <v/>
      </c>
      <c r="P83" s="24" t="str">
        <f t="shared" si="14"/>
        <v/>
      </c>
      <c r="Q83" s="24" t="str">
        <f t="shared" si="14"/>
        <v/>
      </c>
      <c r="R83" s="24" t="str">
        <f t="shared" si="14"/>
        <v/>
      </c>
      <c r="S83" s="24" t="str">
        <f t="shared" si="14"/>
        <v/>
      </c>
      <c r="T83" s="24" t="str">
        <f t="shared" si="14"/>
        <v/>
      </c>
    </row>
    <row r="84" spans="1:20" ht="9.75" customHeight="1" x14ac:dyDescent="0.25">
      <c r="A84" s="6"/>
      <c r="B84" s="6"/>
      <c r="L84" s="9" t="s">
        <v>107</v>
      </c>
      <c r="M84" s="24" t="str">
        <f>IF(C83&gt;0,IFERROR(C83/$V$42,""),"")</f>
        <v/>
      </c>
      <c r="N84" s="69" t="str">
        <f t="shared" ref="N84:T84" si="15">IF(D83&gt;0,IFERROR(D83/$V$42,""),"")</f>
        <v/>
      </c>
      <c r="O84" s="69" t="str">
        <f t="shared" si="15"/>
        <v/>
      </c>
      <c r="P84" s="69" t="str">
        <f t="shared" si="15"/>
        <v/>
      </c>
      <c r="Q84" s="69" t="str">
        <f t="shared" si="15"/>
        <v/>
      </c>
      <c r="R84" s="69" t="str">
        <f t="shared" si="15"/>
        <v/>
      </c>
      <c r="S84" s="69" t="str">
        <f t="shared" si="15"/>
        <v/>
      </c>
      <c r="T84" s="69" t="str">
        <f t="shared" si="15"/>
        <v/>
      </c>
    </row>
    <row r="85" spans="1:20" ht="18" x14ac:dyDescent="0.25">
      <c r="A85" s="1" t="s">
        <v>28</v>
      </c>
      <c r="B85" s="4" t="s">
        <v>121</v>
      </c>
      <c r="C85" s="72"/>
      <c r="D85" s="72"/>
      <c r="E85" s="72"/>
      <c r="F85" s="72"/>
      <c r="G85" s="72"/>
      <c r="H85" s="72"/>
      <c r="L85" s="3" t="s">
        <v>54</v>
      </c>
      <c r="M85" s="24" t="str">
        <f>IFERROR(AVERAGE(M84:T84),"")</f>
        <v/>
      </c>
      <c r="N85" s="47"/>
      <c r="O85" s="168" t="s">
        <v>59</v>
      </c>
      <c r="P85" s="169"/>
      <c r="Q85" s="169"/>
      <c r="R85" s="170"/>
      <c r="S85" s="24" t="str">
        <f>IFERROR(MEDIAN(N83:T83),"")</f>
        <v/>
      </c>
      <c r="T85" s="4"/>
    </row>
    <row r="86" spans="1:20" x14ac:dyDescent="0.25">
      <c r="B86" s="4"/>
      <c r="C86" s="66" t="s">
        <v>67</v>
      </c>
      <c r="D86" s="66" t="s">
        <v>68</v>
      </c>
      <c r="E86" s="149" t="s">
        <v>69</v>
      </c>
      <c r="F86" s="150"/>
      <c r="G86" s="145" t="s">
        <v>72</v>
      </c>
      <c r="H86" s="146"/>
    </row>
    <row r="87" spans="1:20" ht="26.25" customHeight="1" x14ac:dyDescent="0.25">
      <c r="B87" s="65" t="s">
        <v>70</v>
      </c>
      <c r="C87" s="67"/>
      <c r="D87" s="67"/>
      <c r="E87" s="117" t="str">
        <f>IF(ABS(D87-C87)&gt;0,ABS(D87-C87),"")</f>
        <v/>
      </c>
      <c r="F87" s="118"/>
      <c r="G87" s="147" t="str">
        <f>IFERROR(E88/E87,"")</f>
        <v/>
      </c>
      <c r="H87" s="148"/>
    </row>
    <row r="88" spans="1:20" ht="26.25" customHeight="1" x14ac:dyDescent="0.25">
      <c r="B88" s="65" t="s">
        <v>71</v>
      </c>
      <c r="C88" s="67"/>
      <c r="D88" s="67"/>
      <c r="E88" s="117" t="str">
        <f>IF(ABS(D88-C88)&gt;0,ABS(D88-C88),"")</f>
        <v/>
      </c>
      <c r="F88" s="118"/>
      <c r="G88" s="4"/>
      <c r="H88" s="4"/>
    </row>
    <row r="89" spans="1:20" ht="9.75" customHeight="1" x14ac:dyDescent="0.25"/>
    <row r="90" spans="1:20" x14ac:dyDescent="0.25">
      <c r="A90" s="1" t="s">
        <v>29</v>
      </c>
      <c r="B90" s="4" t="s">
        <v>112</v>
      </c>
    </row>
    <row r="91" spans="1:20" ht="26.25" customHeight="1" x14ac:dyDescent="0.25">
      <c r="A91" s="63"/>
      <c r="B91" s="71" t="s">
        <v>113</v>
      </c>
      <c r="C91" s="184"/>
      <c r="D91" s="185"/>
      <c r="E91" s="63"/>
      <c r="F91" s="63"/>
      <c r="G91" s="63"/>
      <c r="H91" s="63"/>
      <c r="I91" s="63"/>
      <c r="J91" s="63"/>
      <c r="K91" s="63"/>
    </row>
    <row r="92" spans="1:20" ht="26.25" customHeight="1" x14ac:dyDescent="0.25">
      <c r="A92" s="63"/>
      <c r="B92" s="71" t="s">
        <v>114</v>
      </c>
      <c r="C92" s="184"/>
      <c r="D92" s="185"/>
      <c r="E92" s="63"/>
      <c r="F92" s="63"/>
      <c r="G92" s="63"/>
      <c r="H92" s="63"/>
      <c r="I92" s="63"/>
      <c r="J92" s="63"/>
      <c r="K92" s="63"/>
    </row>
    <row r="93" spans="1:20" ht="26.25" customHeight="1" x14ac:dyDescent="0.25">
      <c r="A93" s="63"/>
      <c r="B93" s="71" t="s">
        <v>112</v>
      </c>
      <c r="C93" s="186" t="str">
        <f>IFERROR(ROUND(C91/C92,2),"")</f>
        <v/>
      </c>
      <c r="D93" s="187"/>
      <c r="E93" s="63"/>
      <c r="F93" s="63"/>
      <c r="G93" s="63"/>
      <c r="H93" s="63"/>
      <c r="I93" s="63"/>
      <c r="J93" s="63"/>
      <c r="K93" s="63"/>
    </row>
    <row r="94" spans="1:20" ht="11.25" customHeight="1" x14ac:dyDescent="0.25">
      <c r="A94" s="63"/>
      <c r="B94" s="115"/>
      <c r="C94" s="63"/>
      <c r="D94" s="63"/>
      <c r="E94" s="63"/>
      <c r="F94" s="63"/>
      <c r="G94" s="63"/>
      <c r="H94" s="63"/>
      <c r="I94" s="63"/>
      <c r="J94" s="63"/>
      <c r="K94" s="63"/>
    </row>
    <row r="95" spans="1:20" ht="21" customHeight="1" x14ac:dyDescent="0.25">
      <c r="A95" s="1" t="s">
        <v>33</v>
      </c>
      <c r="B95" s="114" t="s">
        <v>141</v>
      </c>
      <c r="K95" s="63"/>
    </row>
    <row r="96" spans="1:20" ht="23.65" customHeight="1" x14ac:dyDescent="0.25">
      <c r="A96" s="63"/>
      <c r="B96" s="99" t="s">
        <v>135</v>
      </c>
      <c r="C96" s="184"/>
      <c r="D96" s="185"/>
    </row>
    <row r="97" spans="1:12" ht="21.75" customHeight="1" x14ac:dyDescent="0.25">
      <c r="B97" s="99" t="s">
        <v>140</v>
      </c>
      <c r="C97" s="184">
        <v>328</v>
      </c>
      <c r="D97" s="185"/>
    </row>
    <row r="98" spans="1:12" ht="21.75" customHeight="1" x14ac:dyDescent="0.25">
      <c r="B98" s="99" t="s">
        <v>136</v>
      </c>
      <c r="C98" s="186">
        <f>IFERROR(ROUND(((C96*328)/C97),1),"")</f>
        <v>0</v>
      </c>
      <c r="D98" s="187"/>
    </row>
    <row r="99" spans="1:12" ht="14.25" customHeight="1" x14ac:dyDescent="0.25">
      <c r="A99" s="63"/>
      <c r="B99" s="63"/>
      <c r="C99" s="63"/>
      <c r="D99" s="63"/>
      <c r="E99" s="63"/>
      <c r="F99" s="63"/>
      <c r="G99" s="63"/>
      <c r="H99" s="63"/>
      <c r="I99" s="63"/>
      <c r="J99" s="63"/>
    </row>
    <row r="101" spans="1:12" ht="15" customHeight="1" x14ac:dyDescent="0.25"/>
    <row r="103" spans="1:12" ht="15" customHeight="1" x14ac:dyDescent="0.25"/>
    <row r="104" spans="1:12" ht="14.25" customHeight="1" x14ac:dyDescent="0.2">
      <c r="F104" s="110"/>
      <c r="G104" s="110"/>
      <c r="H104" s="110"/>
      <c r="I104" s="110"/>
      <c r="J104" s="110"/>
    </row>
    <row r="105" spans="1:12" x14ac:dyDescent="0.25">
      <c r="G105" s="109"/>
      <c r="H105" s="109"/>
      <c r="I105" s="109"/>
      <c r="J105" s="109"/>
    </row>
    <row r="106" spans="1:12" x14ac:dyDescent="0.25">
      <c r="G106" s="109"/>
      <c r="H106" s="109"/>
      <c r="I106" s="109"/>
      <c r="J106" s="109"/>
    </row>
    <row r="107" spans="1:12" x14ac:dyDescent="0.2">
      <c r="F107" s="110"/>
      <c r="G107" s="109"/>
      <c r="H107" s="109"/>
      <c r="I107" s="109"/>
      <c r="J107" s="109"/>
    </row>
    <row r="108" spans="1:12" x14ac:dyDescent="0.25">
      <c r="G108" s="109"/>
      <c r="H108" s="109"/>
      <c r="I108" s="109"/>
      <c r="J108" s="109"/>
      <c r="L108"/>
    </row>
    <row r="109" spans="1:12" x14ac:dyDescent="0.25">
      <c r="F109" s="109"/>
      <c r="G109" s="109"/>
      <c r="H109" s="109"/>
      <c r="I109" s="109"/>
      <c r="J109" s="109"/>
    </row>
    <row r="110" spans="1:12" x14ac:dyDescent="0.25">
      <c r="F110" s="109"/>
      <c r="G110" s="109"/>
      <c r="H110" s="109"/>
      <c r="I110" s="109"/>
      <c r="J110" s="109"/>
    </row>
    <row r="111" spans="1:12" x14ac:dyDescent="0.25">
      <c r="F111" s="109"/>
      <c r="G111" s="109"/>
      <c r="H111" s="109"/>
      <c r="I111" s="109"/>
      <c r="J111" s="109"/>
    </row>
    <row r="114" ht="21" customHeight="1" x14ac:dyDescent="0.25"/>
    <row r="115" ht="26.25" customHeight="1" x14ac:dyDescent="0.25"/>
    <row r="116" ht="25.5" customHeight="1" x14ac:dyDescent="0.25"/>
    <row r="117" ht="24.75" customHeight="1" x14ac:dyDescent="0.25"/>
  </sheetData>
  <mergeCells count="77">
    <mergeCell ref="C96:D96"/>
    <mergeCell ref="C97:D97"/>
    <mergeCell ref="C98:D98"/>
    <mergeCell ref="C10:E10"/>
    <mergeCell ref="C12:E12"/>
    <mergeCell ref="C11:E11"/>
    <mergeCell ref="C17:E17"/>
    <mergeCell ref="C13:E13"/>
    <mergeCell ref="B22:J22"/>
    <mergeCell ref="C91:D91"/>
    <mergeCell ref="C92:D92"/>
    <mergeCell ref="C93:D93"/>
    <mergeCell ref="B21:D21"/>
    <mergeCell ref="B43:D43"/>
    <mergeCell ref="B44:D44"/>
    <mergeCell ref="C18:E18"/>
    <mergeCell ref="S46:U46"/>
    <mergeCell ref="L1:W1"/>
    <mergeCell ref="S45:U45"/>
    <mergeCell ref="S47:T47"/>
    <mergeCell ref="S42:U42"/>
    <mergeCell ref="S43:U43"/>
    <mergeCell ref="S44:U44"/>
    <mergeCell ref="L20:N20"/>
    <mergeCell ref="O85:R85"/>
    <mergeCell ref="C47:E47"/>
    <mergeCell ref="C30:J30"/>
    <mergeCell ref="C36:J36"/>
    <mergeCell ref="C34:J34"/>
    <mergeCell ref="C35:J35"/>
    <mergeCell ref="C38:J38"/>
    <mergeCell ref="B40:J40"/>
    <mergeCell ref="L79:N79"/>
    <mergeCell ref="L78:N78"/>
    <mergeCell ref="L75:N75"/>
    <mergeCell ref="L76:N76"/>
    <mergeCell ref="L77:N77"/>
    <mergeCell ref="C32:J32"/>
    <mergeCell ref="C33:J33"/>
    <mergeCell ref="C46:E46"/>
    <mergeCell ref="I3:J3"/>
    <mergeCell ref="B1:J1"/>
    <mergeCell ref="I2:J2"/>
    <mergeCell ref="C2:E2"/>
    <mergeCell ref="C3:E3"/>
    <mergeCell ref="I4:J4"/>
    <mergeCell ref="M21:N21"/>
    <mergeCell ref="B41:D41"/>
    <mergeCell ref="B42:D42"/>
    <mergeCell ref="C5:E5"/>
    <mergeCell ref="C6:E6"/>
    <mergeCell ref="C14:E14"/>
    <mergeCell ref="C7:E7"/>
    <mergeCell ref="C4:E4"/>
    <mergeCell ref="C8:E8"/>
    <mergeCell ref="C9:E9"/>
    <mergeCell ref="C16:E16"/>
    <mergeCell ref="G86:H86"/>
    <mergeCell ref="G87:H87"/>
    <mergeCell ref="E86:F86"/>
    <mergeCell ref="E87:F87"/>
    <mergeCell ref="B64:J64"/>
    <mergeCell ref="C15:E15"/>
    <mergeCell ref="E88:F88"/>
    <mergeCell ref="B24:D24"/>
    <mergeCell ref="L24:N24"/>
    <mergeCell ref="M25:N25"/>
    <mergeCell ref="C29:J29"/>
    <mergeCell ref="G41:J41"/>
    <mergeCell ref="B25:J25"/>
    <mergeCell ref="C37:J37"/>
    <mergeCell ref="C27:J27"/>
    <mergeCell ref="C28:J28"/>
    <mergeCell ref="C31:J31"/>
    <mergeCell ref="B45:D45"/>
    <mergeCell ref="G65:I65"/>
    <mergeCell ref="B65:D65"/>
  </mergeCells>
  <dataValidations count="1">
    <dataValidation type="list" allowBlank="1" showInputMessage="1" showErrorMessage="1" sqref="C79:J79" xr:uid="{00000000-0002-0000-0000-000002000000}">
      <formula1>$R$77</formula1>
    </dataValidation>
  </dataValidations>
  <pageMargins left="0.7" right="0.7" top="0.75" bottom="0.75" header="0.3" footer="0.3"/>
  <pageSetup scale="97" orientation="portrait" r:id="rId1"/>
  <headerFooter>
    <oddHeader>&amp;L&amp;"Open Sans,Regular"&amp;10Date:
Investigators:&amp;R                            &amp;"-,Bold" SC&amp;"-,Regular" &amp;"-,Bold"SQT Rapid Method Form &amp;"-,Regular"
                       Version 1.0</oddHeader>
    <oddFooter>&amp;C&amp;"Open Sans,Regular"&amp;10Page &amp;P&amp;  of 4</oddFooter>
  </headerFooter>
  <rowBreaks count="2" manualBreakCount="2">
    <brk id="39" max="16383" man="1"/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zoomScaleNormal="100" zoomScaleSheetLayoutView="100" workbookViewId="0">
      <selection activeCell="M5" sqref="M5"/>
    </sheetView>
  </sheetViews>
  <sheetFormatPr defaultColWidth="8.85546875" defaultRowHeight="15.75" x14ac:dyDescent="0.3"/>
  <cols>
    <col min="1" max="1" width="7.85546875" style="53" customWidth="1"/>
    <col min="2" max="6" width="7.7109375" style="53" customWidth="1"/>
    <col min="7" max="8" width="10.5703125" style="53" customWidth="1"/>
    <col min="9" max="9" width="11.140625" style="53" customWidth="1"/>
    <col min="10" max="10" width="12.140625" style="53" customWidth="1"/>
    <col min="11" max="11" width="10.28515625" style="53" customWidth="1"/>
    <col min="12" max="12" width="8.85546875" style="53"/>
    <col min="13" max="13" width="17" style="53" customWidth="1"/>
    <col min="14" max="16384" width="8.85546875" style="53"/>
  </cols>
  <sheetData>
    <row r="1" spans="1:13" s="51" customFormat="1" ht="16.5" customHeigh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50"/>
      <c r="K1" s="49"/>
      <c r="L1" s="49"/>
    </row>
    <row r="2" spans="1:13" s="51" customFormat="1" x14ac:dyDescent="0.3">
      <c r="A2" s="48" t="s">
        <v>63</v>
      </c>
      <c r="B2" s="52"/>
      <c r="C2" s="52"/>
      <c r="D2" s="52"/>
      <c r="E2" s="52"/>
      <c r="F2" s="49"/>
      <c r="G2" s="49"/>
      <c r="H2" s="49"/>
      <c r="I2" s="49"/>
      <c r="J2" s="49"/>
      <c r="K2" s="49"/>
      <c r="L2" s="49"/>
    </row>
    <row r="3" spans="1:13" s="51" customFormat="1" x14ac:dyDescent="0.3">
      <c r="A3" s="48" t="s">
        <v>79</v>
      </c>
      <c r="B3" s="52"/>
      <c r="C3" s="52"/>
      <c r="D3" s="52"/>
      <c r="E3" s="52"/>
      <c r="F3" s="49"/>
      <c r="G3" s="49"/>
      <c r="H3" s="49"/>
      <c r="I3" s="49"/>
      <c r="J3" s="49"/>
      <c r="K3" s="49"/>
      <c r="L3" s="49"/>
    </row>
    <row r="4" spans="1:13" s="51" customFormat="1" x14ac:dyDescent="0.3">
      <c r="A4" s="53"/>
      <c r="B4" s="53"/>
      <c r="C4" s="53"/>
      <c r="D4" s="190" t="s">
        <v>115</v>
      </c>
      <c r="E4" s="190"/>
      <c r="F4" s="190"/>
      <c r="G4" s="190"/>
      <c r="H4" s="190"/>
      <c r="I4" s="190"/>
      <c r="J4" s="190"/>
      <c r="K4" s="190"/>
      <c r="L4" s="53"/>
    </row>
    <row r="5" spans="1:13" s="51" customFormat="1" ht="57" x14ac:dyDescent="0.3">
      <c r="A5" s="54" t="s">
        <v>80</v>
      </c>
      <c r="B5" s="54" t="s">
        <v>81</v>
      </c>
      <c r="C5" s="54" t="s">
        <v>82</v>
      </c>
      <c r="D5" s="54" t="s">
        <v>83</v>
      </c>
      <c r="E5" s="54" t="s">
        <v>84</v>
      </c>
      <c r="F5" s="54" t="s">
        <v>85</v>
      </c>
      <c r="G5" s="54" t="s">
        <v>86</v>
      </c>
      <c r="H5" s="54" t="s">
        <v>87</v>
      </c>
      <c r="I5" s="54" t="s">
        <v>88</v>
      </c>
      <c r="J5" s="54" t="s">
        <v>89</v>
      </c>
      <c r="K5" s="54" t="s">
        <v>90</v>
      </c>
      <c r="L5" s="54" t="s">
        <v>91</v>
      </c>
      <c r="M5" s="54" t="s">
        <v>92</v>
      </c>
    </row>
    <row r="6" spans="1:13" s="51" customFormat="1" ht="21" customHeight="1" x14ac:dyDescent="0.3">
      <c r="A6" s="55"/>
      <c r="B6" s="55"/>
      <c r="C6" s="56"/>
      <c r="D6" s="56"/>
      <c r="E6" s="56"/>
      <c r="F6" s="56"/>
      <c r="G6" s="56"/>
      <c r="H6" s="56"/>
      <c r="I6" s="56"/>
      <c r="J6" s="56"/>
      <c r="K6" s="55"/>
      <c r="L6" s="57"/>
      <c r="M6" s="58"/>
    </row>
    <row r="7" spans="1:13" s="51" customFormat="1" ht="21" customHeigh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  <c r="M7" s="58"/>
    </row>
    <row r="8" spans="1:13" s="51" customFormat="1" ht="21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7"/>
      <c r="M8" s="58"/>
    </row>
    <row r="9" spans="1:13" s="51" customFormat="1" ht="21" customHeight="1" x14ac:dyDescent="0.3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  <c r="M9" s="58"/>
    </row>
    <row r="10" spans="1:13" s="51" customFormat="1" ht="21" customHeight="1" x14ac:dyDescent="0.3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58"/>
    </row>
    <row r="11" spans="1:13" s="51" customFormat="1" ht="21" customHeigh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7"/>
      <c r="M11" s="58"/>
    </row>
    <row r="12" spans="1:13" s="51" customFormat="1" ht="21" customHeight="1" x14ac:dyDescent="0.3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7"/>
      <c r="M12" s="58"/>
    </row>
    <row r="13" spans="1:13" s="51" customFormat="1" ht="21" customHeight="1" x14ac:dyDescent="0.3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7"/>
      <c r="M13" s="58"/>
    </row>
    <row r="14" spans="1:13" s="51" customFormat="1" ht="21" customHeight="1" x14ac:dyDescent="0.3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58"/>
    </row>
    <row r="15" spans="1:13" s="51" customFormat="1" ht="21" customHeight="1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58"/>
    </row>
    <row r="16" spans="1:13" s="51" customFormat="1" ht="21" customHeight="1" x14ac:dyDescent="0.3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  <c r="M16" s="58"/>
    </row>
    <row r="17" spans="1:13" ht="21" customHeight="1" x14ac:dyDescent="0.3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56"/>
    </row>
    <row r="18" spans="1:13" ht="21" customHeight="1" x14ac:dyDescent="0.3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  <c r="M18" s="56"/>
    </row>
    <row r="19" spans="1:13" ht="21" customHeight="1" x14ac:dyDescent="0.3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  <c r="M19" s="56"/>
    </row>
    <row r="20" spans="1:13" ht="21" customHeight="1" x14ac:dyDescent="0.3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  <c r="M20" s="56"/>
    </row>
    <row r="21" spans="1:13" ht="21" customHeight="1" x14ac:dyDescent="0.3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56"/>
    </row>
    <row r="22" spans="1:13" ht="21" customHeight="1" x14ac:dyDescent="0.3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7"/>
      <c r="M22" s="56"/>
    </row>
    <row r="23" spans="1:13" ht="21" customHeight="1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7"/>
      <c r="M23" s="56"/>
    </row>
  </sheetData>
  <mergeCells count="1">
    <mergeCell ref="D4:K4"/>
  </mergeCells>
  <pageMargins left="0.25" right="0.25" top="0.75" bottom="0.75" header="0.3" footer="0.3"/>
  <pageSetup orientation="landscape" r:id="rId1"/>
  <headerFooter>
    <oddHeader>&amp;L&amp;"Open Sans,Regular"&amp;10Date:
Investigators:&amp;R&amp;"-,Bold"&amp;12SC SQT
BEHI/NBS Field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Rapid Method</vt:lpstr>
      <vt:lpstr>BEHI&amp;NBS</vt:lpstr>
      <vt:lpstr>'Rapid Method'!_Hlk49168267</vt:lpstr>
      <vt:lpstr>'Rapid Method'!Print_Area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Sara Donatich</cp:lastModifiedBy>
  <cp:lastPrinted>2021-05-03T22:13:08Z</cp:lastPrinted>
  <dcterms:created xsi:type="dcterms:W3CDTF">2016-10-21T17:33:11Z</dcterms:created>
  <dcterms:modified xsi:type="dcterms:W3CDTF">2021-05-03T22:13:12Z</dcterms:modified>
</cp:coreProperties>
</file>